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3920" windowHeight="7485" tabRatio="801" activeTab="0"/>
  </bookViews>
  <sheets>
    <sheet name="1-4 стр" sheetId="1" r:id="rId1"/>
    <sheet name="2018" sheetId="2" r:id="rId2"/>
    <sheet name="2019" sheetId="3" r:id="rId3"/>
    <sheet name="2020" sheetId="4" r:id="rId4"/>
    <sheet name="7-8" sheetId="5" r:id="rId5"/>
    <sheet name="9" sheetId="6" r:id="rId6"/>
  </sheets>
  <definedNames>
    <definedName name="sub_12033" localSheetId="5">'9'!$A$2</definedName>
    <definedName name="sub_12034" localSheetId="5">'9'!$A$15</definedName>
    <definedName name="sub_12043" localSheetId="4">'7-8'!$A$11</definedName>
    <definedName name="sub_12044" localSheetId="4">'7-8'!$A$18</definedName>
    <definedName name="sub_12047" localSheetId="4">'7-8'!$A$12</definedName>
    <definedName name="sub_12057" localSheetId="5">'9'!$B$8</definedName>
    <definedName name="sub_12058" localSheetId="5">'9'!$B$9</definedName>
  </definedNames>
  <calcPr fullCalcOnLoad="1"/>
</workbook>
</file>

<file path=xl/sharedStrings.xml><?xml version="1.0" encoding="utf-8"?>
<sst xmlns="http://schemas.openxmlformats.org/spreadsheetml/2006/main" count="707" uniqueCount="288">
  <si>
    <t>подпсь</t>
  </si>
  <si>
    <t>«</t>
  </si>
  <si>
    <t>»</t>
  </si>
  <si>
    <t>Юридический адрес</t>
  </si>
  <si>
    <t>(наименование должности лица, утверждающего документ)</t>
  </si>
  <si>
    <t>г.</t>
  </si>
  <si>
    <t>Полное наименование учреждения</t>
  </si>
  <si>
    <t>Краткое наименование учреждения</t>
  </si>
  <si>
    <t>Наименование органа, осуществляющего функции и полномочия учредителя</t>
  </si>
  <si>
    <t>Наименование органа, осуществляющего ведение лицевого счета по иным субсидиям</t>
  </si>
  <si>
    <t>Единицы измерения:</t>
  </si>
  <si>
    <t>руб (с точностью до второго десятичного знака)</t>
  </si>
  <si>
    <t>в том числе:</t>
  </si>
  <si>
    <t>Наименование показателя</t>
  </si>
  <si>
    <t>из них:</t>
  </si>
  <si>
    <t>Всего</t>
  </si>
  <si>
    <t>в том числе</t>
  </si>
  <si>
    <t>Справочно:</t>
  </si>
  <si>
    <t>Объем публичных обязательств, всего</t>
  </si>
  <si>
    <t>10</t>
  </si>
  <si>
    <t>11</t>
  </si>
  <si>
    <t>13</t>
  </si>
  <si>
    <t>14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</si>
  <si>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</si>
  <si>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</si>
  <si>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</si>
  <si>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</si>
  <si>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</si>
  <si>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</si>
  <si>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</si>
  <si>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</si>
  <si>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</si>
  <si>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</si>
  <si>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</si>
  <si>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в том числе ремонт учреждения</t>
  </si>
  <si>
    <t>в том числе питание</t>
  </si>
  <si>
    <t>27</t>
  </si>
  <si>
    <t>28</t>
  </si>
  <si>
    <t>29</t>
  </si>
  <si>
    <t>30</t>
  </si>
  <si>
    <t>31</t>
  </si>
  <si>
    <t>в том числе по ремонту учреждения</t>
  </si>
  <si>
    <t>в том числе по питанию</t>
  </si>
  <si>
    <t>дебиторская задолженность по расходам, всего:</t>
  </si>
  <si>
    <t>кредиторская задолженность, всего:</t>
  </si>
  <si>
    <t>1.1. Цели деятельности учреждения в соответствии с федеральными законами, иными нормативными (муниципальными) правовыми актами и уставом учреждения</t>
  </si>
  <si>
    <t xml:space="preserve">1.2. Виды деятельности учреждения, относящиеся к его основным видам деятельности в соответствии с уставом учреждения </t>
  </si>
  <si>
    <t>№ стр.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</si>
  <si>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</si>
  <si>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</si>
  <si>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</si>
  <si>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</si>
  <si>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</si>
  <si>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</si>
  <si>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</si>
  <si>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</si>
  <si>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</si>
  <si>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</si>
  <si>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</si>
  <si>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</si>
  <si>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</si>
  <si>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</si>
  <si>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</si>
  <si>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</si>
  <si>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</si>
  <si>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55</t>
  </si>
  <si>
    <t>56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</si>
  <si>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</si>
  <si>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</si>
  <si>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</si>
  <si>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</si>
  <si>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</si>
  <si>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</si>
  <si>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</si>
  <si>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</si>
  <si>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</si>
  <si>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</si>
  <si>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</si>
  <si>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70</t>
  </si>
  <si>
    <t>71</t>
  </si>
  <si>
    <t>72</t>
  </si>
  <si>
    <t>73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</si>
  <si>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</si>
  <si>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</si>
  <si>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</si>
  <si>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</si>
  <si>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</si>
  <si>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</si>
  <si>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</si>
  <si>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</si>
  <si>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</si>
  <si>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</si>
  <si>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</si>
  <si>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</si>
  <si>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</si>
  <si>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</si>
  <si>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</si>
  <si>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</si>
  <si>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</si>
  <si>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I. Сведения о деятельности учреждения</t>
  </si>
  <si>
    <t>подпись</t>
  </si>
  <si>
    <t xml:space="preserve"> К0СГУ 211  Заработная плата</t>
  </si>
  <si>
    <t>КОСГУ 212 Прочие выплаты по оплате труда</t>
  </si>
  <si>
    <t>КОСГУ 213 Начисления на выплаты по оплате труда</t>
  </si>
  <si>
    <t>КОСГУ 221 Услуги связи</t>
  </si>
  <si>
    <t>КОСГУ 222 Транспортные услуги</t>
  </si>
  <si>
    <t>КОСГУ 223 Коммунальные услуги</t>
  </si>
  <si>
    <t>КОСГУ 224 Арендная плат за пользование имуществом</t>
  </si>
  <si>
    <t>КОСГУ 225 Работы, услуги по содержанию имущества</t>
  </si>
  <si>
    <t>КОСГУ 226 Прочие работы, услуги</t>
  </si>
  <si>
    <t xml:space="preserve"> КОСГУ 242 Безвозмездные перечисления организациям, за исключением государственных и муниципальных</t>
  </si>
  <si>
    <t>КОСГУ 290 Прочие расходы</t>
  </si>
  <si>
    <t>КОСГУ 310 Увеличение стоимости основных средств</t>
  </si>
  <si>
    <t>КОСГУ 320 Увеличение стоимости нематериальных активов</t>
  </si>
  <si>
    <t>КОСГУ 340 Увеличение стоимости материальных запасов</t>
  </si>
  <si>
    <t>по доходам, полученным от платной и приносящей доход деятельности</t>
  </si>
  <si>
    <t>приобретение ценных бумаг (для муниципальных автономных учреждений, а также муниципальных бюджетных учреждений в случаях, установленных федеральными законами)</t>
  </si>
  <si>
    <t>прочим расходам</t>
  </si>
  <si>
    <t>33</t>
  </si>
  <si>
    <t>иным выплатам, не запрещенным законодательством РФ</t>
  </si>
  <si>
    <t>53</t>
  </si>
  <si>
    <t>54</t>
  </si>
  <si>
    <t>75</t>
  </si>
  <si>
    <t>76</t>
  </si>
  <si>
    <t>94</t>
  </si>
  <si>
    <t>95</t>
  </si>
  <si>
    <t>96</t>
  </si>
  <si>
    <t>Код строки</t>
  </si>
  <si>
    <t>субсидия на финансовое обеспечение выполнения государственного (муниципального) задания</t>
  </si>
  <si>
    <t>Объем финансового обеспечения, руб (с точностью до двух знаков после запятой-0,00)</t>
  </si>
  <si>
    <t xml:space="preserve"> средства
обязательного
медицинского
страхования
</t>
  </si>
  <si>
    <t xml:space="preserve">Код по
бюджетной классификации
Российской
Федерации
</t>
  </si>
  <si>
    <t>x</t>
  </si>
  <si>
    <t>доходы от оказания услуг, работ</t>
  </si>
  <si>
    <t>X</t>
  </si>
  <si>
    <t>Услуги связи</t>
  </si>
  <si>
    <t>Транспортные услуги</t>
  </si>
  <si>
    <t>Арендная плат за пользование имуществом</t>
  </si>
  <si>
    <t>Прочие работы, услуги</t>
  </si>
  <si>
    <t>безвозмездные перечисления   организациям</t>
  </si>
  <si>
    <t>прочие расходы (кроме расходов на закупку товаров, работ, услуг)</t>
  </si>
  <si>
    <t xml:space="preserve">    уменьшение остатков средств</t>
  </si>
  <si>
    <t>Выбытие финансовых активов, всего</t>
  </si>
  <si>
    <t xml:space="preserve">     прочие выбытия</t>
  </si>
  <si>
    <t>доходы от собственности</t>
  </si>
  <si>
    <t xml:space="preserve">доходы от штрафов, пеней, иных сумм принудительного
изъятия
</t>
  </si>
  <si>
    <t xml:space="preserve">безвозмездные поступления от наднациональных организаций, правительств иностранных государств,
международных финансовых организаций
</t>
  </si>
  <si>
    <t>иные субсидии, предоставленные из бюджета</t>
  </si>
  <si>
    <t>прочие доходы</t>
  </si>
  <si>
    <t>доходы от операций с активами</t>
  </si>
  <si>
    <t>Поступление финансовых активов, всего</t>
  </si>
  <si>
    <t xml:space="preserve">Выплаты по расходам, всего: </t>
  </si>
  <si>
    <t>Поступления от доходов, всего:</t>
  </si>
  <si>
    <t>увеличение остатков средств</t>
  </si>
  <si>
    <t>прочие поступления</t>
  </si>
  <si>
    <t>Увеличение стоимости основных средств</t>
  </si>
  <si>
    <t>денежные средства учреждения, размещенные на депозиты в кредитной организации</t>
  </si>
  <si>
    <t>иные финансовые инструменты</t>
  </si>
  <si>
    <t>Год начала закупки</t>
  </si>
  <si>
    <t>Сумма выплат по расходам на закупку товаров, работ и услуг, руб. (с точностью до двух знаков после запятой - 0,00)</t>
  </si>
  <si>
    <t>всего на закупки</t>
  </si>
  <si>
    <t>в соответствии с Федеральным законом от 5 апреля 2013 г. N 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</si>
  <si>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N 223-ФЗ "О закупках товаров, работ, услуг отдельными видами юридических лиц"</t>
  </si>
  <si>
    <t>очередной финансовый год</t>
  </si>
  <si>
    <t>1-ый год планового периода</t>
  </si>
  <si>
    <t>2-ой год планового периода</t>
  </si>
  <si>
    <t>Выплаты по расходам на закупку товаров, работ, услуг всего:</t>
  </si>
  <si>
    <t>В том числе:</t>
  </si>
  <si>
    <t>На закупку товаров, работ, услуг по году начала закупки:</t>
  </si>
  <si>
    <t>на оплату контрактов, заключенных до начала очередного финансового года:</t>
  </si>
  <si>
    <t>Сумма, тыс.руб.</t>
  </si>
  <si>
    <t>0001</t>
  </si>
  <si>
    <t xml:space="preserve">* субсидии,
предоставляемые
в соответствии с
абзацем вторым пункта 1 статьи 78.1 Бюджетного
кодекса
Российской
Федерации
</t>
  </si>
  <si>
    <t xml:space="preserve">**субсидии
на
осуществление
капитальных
вложений
</t>
  </si>
  <si>
    <t>УТВЕРЖДАЮ</t>
  </si>
  <si>
    <t>(расшифровка подписи)</t>
  </si>
  <si>
    <t>КОДЫ</t>
  </si>
  <si>
    <t>Дата</t>
  </si>
  <si>
    <t>ИНН</t>
  </si>
  <si>
    <t>КПП</t>
  </si>
  <si>
    <t>по ОКЕИ</t>
  </si>
  <si>
    <t>по ОКВ</t>
  </si>
  <si>
    <r>
      <t xml:space="preserve">II. Показатели финансового состояния учреждения 
</t>
    </r>
    <r>
      <rPr>
        <b/>
        <sz val="10"/>
        <color indexed="8"/>
        <rFont val="Times New Roman"/>
        <family val="1"/>
      </rPr>
      <t>(указываются данные на последнюю отчетную дату, предшествующую дате составления Плана)</t>
    </r>
  </si>
  <si>
    <t>Сумма (руб. с точностью до двух знаков после запятой - 0,00)</t>
  </si>
  <si>
    <t>Остаток средств на начало года</t>
  </si>
  <si>
    <t>Остаток средств на конец года</t>
  </si>
  <si>
    <t>Поступление</t>
  </si>
  <si>
    <t>Выбытие</t>
  </si>
  <si>
    <t>Сумма (тыс. руб.)</t>
  </si>
  <si>
    <t>Объем публичных обязательств, всего:</t>
  </si>
  <si>
    <t>Объем бюджетных инвестиций (в части переданных полномочий государственного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</si>
  <si>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</si>
  <si>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Остаток средствна начало года</t>
  </si>
  <si>
    <t>Родительская плата за присмотр и уход за ребенком</t>
  </si>
  <si>
    <t>доходы от оказания платных услуг</t>
  </si>
  <si>
    <t>Доходы от иной деятельности (поступления от аренды, возмещение коммунальных услуг и прочие.</t>
  </si>
  <si>
    <t>поступления в рамках благотворительной деятельности, пожертвования</t>
  </si>
  <si>
    <t>Гранты</t>
  </si>
  <si>
    <t xml:space="preserve">поступления от
оказания услуг
(выполнения работ)
на платной основе
и от иной
приносящей доход
деятельности
</t>
  </si>
  <si>
    <t>1.4.Общая балансовая стоимость недвижимого муниципального  имущества  на дату составления Плана</t>
  </si>
  <si>
    <t>1.4.1 в  разрезе  стоимости  имущества,  закрепленного собственником  имущества  за  Учреждением   (Подразделением)     на праве оперативного управления</t>
  </si>
  <si>
    <t>1.4.2. приобретенного Учреждением  (Подразделением)  за счет   выделенных    собственником    имущества       учреждения средств</t>
  </si>
  <si>
    <t>Приложение 2</t>
  </si>
  <si>
    <t>Приложение 3</t>
  </si>
  <si>
    <t>Справочная информация</t>
  </si>
  <si>
    <t>Нефинансовые активы,всего</t>
  </si>
  <si>
    <t xml:space="preserve">в том числе: остаточная стоимость </t>
  </si>
  <si>
    <t>из них:недвижимое имущество, всего:</t>
  </si>
  <si>
    <t>Финансовые активы, всего:</t>
  </si>
  <si>
    <t>из них: денежные средства учреждения, всего</t>
  </si>
  <si>
    <t>за счет доходов, полученных от платной и приносящей доход деятельности из них по:</t>
  </si>
  <si>
    <t>в том числе: за счет бюджетных средств из них по:</t>
  </si>
  <si>
    <t>за счет доходов, полученных от платной и приносящей доход деятельности, в том числе по:</t>
  </si>
  <si>
    <t>в том числе: просроченная кредиторская задолженность</t>
  </si>
  <si>
    <t>из них: за счет бюджетных средст, в том числе по:</t>
  </si>
  <si>
    <t>из них: долговые обязательства, всего:</t>
  </si>
  <si>
    <t>из них: дебиторская задолженность по доходам, всего:</t>
  </si>
  <si>
    <t>из них: по доходам, полученным за счет бюджетных средств</t>
  </si>
  <si>
    <t>Обязательства, всего:</t>
  </si>
  <si>
    <t>в том числе : денежные средства учреждения на счетах</t>
  </si>
  <si>
    <t>особо ценное движимое имущество, всего:</t>
  </si>
  <si>
    <t>1.5. Общая балансовая стоимость  движимого  муниципального   имущества на дату составления Плана</t>
  </si>
  <si>
    <t>1.5.1.  в том числе балансовая  стоимость  особо  ценного движимого имущества.</t>
  </si>
  <si>
    <t>1.4.3.приобретенного Учреждением (Подразделением) за счет  доходов,  полученных от иной приносящей доход деятельности)</t>
  </si>
  <si>
    <t>Обеспечение гарантий права на образование; создание образовательной инфраструктуры, обеспечиваюшей благоприятные условия для обучения, воспитания и развития обучающихся в соответствии с их склонностями, способностями,интересами и состоянием здоровья; формирование общей культуры личности  обучающихся на основе усвоения обязательного минимума содержания образовательных программ, создание условий для развития личности, ее  самореализации и самоопределения; развитие индивидуальных и творческих способностей школьника; адаптация к жизни в обществе.</t>
  </si>
  <si>
    <t>120</t>
  </si>
  <si>
    <t>130</t>
  </si>
  <si>
    <t>180</t>
  </si>
  <si>
    <t xml:space="preserve">В том числе на: выплаты персоналу всего: </t>
  </si>
  <si>
    <t>Заработная плата</t>
  </si>
  <si>
    <t>111</t>
  </si>
  <si>
    <t>Прочие выплаты по оплате труда</t>
  </si>
  <si>
    <t>112</t>
  </si>
  <si>
    <t>Начисления на выплаты по оплате труда</t>
  </si>
  <si>
    <t>119</t>
  </si>
  <si>
    <t xml:space="preserve">Социальные и иные выплаты населению, всего: </t>
  </si>
  <si>
    <t>851</t>
  </si>
  <si>
    <t>Расходы на закупку товаров, работ, услуг, всего</t>
  </si>
  <si>
    <t>244</t>
  </si>
  <si>
    <t>Коммунальные услуги</t>
  </si>
  <si>
    <t>Работы, услуги по содержанию имущества</t>
  </si>
  <si>
    <t>Увеличение стоимости материальных запасов</t>
  </si>
  <si>
    <t>Уплату налогов, сборов и иных платежей, всего</t>
  </si>
  <si>
    <t>земельный налог</t>
  </si>
  <si>
    <t>налог на имущество</t>
  </si>
  <si>
    <t>прочие налоги и сборы</t>
  </si>
  <si>
    <t>852</t>
  </si>
  <si>
    <t>иные платежи</t>
  </si>
  <si>
    <t>853</t>
  </si>
  <si>
    <t>1.Услуги связи</t>
  </si>
  <si>
    <t>2.Транспортные услуги</t>
  </si>
  <si>
    <t>3.Коммунальные услуги</t>
  </si>
  <si>
    <t>4.Арендная плат за пользование имуществом</t>
  </si>
  <si>
    <t>5.Работы, услуги по содержанию имущества</t>
  </si>
  <si>
    <t>6.Прочие работы, услуги</t>
  </si>
  <si>
    <t>7.Увеличение стоимости основных средств</t>
  </si>
  <si>
    <t>8.Увеличение стоимости материальных запасов</t>
  </si>
  <si>
    <t xml:space="preserve">»  </t>
  </si>
  <si>
    <t xml:space="preserve">      «           </t>
  </si>
  <si>
    <t>на 2018 г.</t>
  </si>
  <si>
    <t>Предоставление питания отдельным категориям обучающихся в муниципальных образовательных учреждениях, реализующих образовательные программы начального общего, основного общего и среднего общего образования.</t>
  </si>
  <si>
    <t>Руководитель учреждения</t>
  </si>
  <si>
    <t xml:space="preserve">МБОУ-СОШ с. Золотая Степь </t>
  </si>
  <si>
    <t>Муниципальное бюджетное общеобразовательное учреждение - средняя общеобразовательная школа с. Золотая Степь Советского района Саратовской области</t>
  </si>
  <si>
    <t>413200, Саратовская область, Советский район, с. Золотая Степь, ул. Садовая, д. 5</t>
  </si>
  <si>
    <t>МБОУ -СОШ с. Золотая Степь Советского района Саратовской области</t>
  </si>
  <si>
    <t>Управление образования администрации Советского муниципального района Саратовской области</t>
  </si>
  <si>
    <t>Финансовое управление администрации Советского муниципального района Саратовской области</t>
  </si>
  <si>
    <t>Образовательная деятельность по программам: начальное общее образование, основное общее образование, среднее полное общее образование, дополнительное образование детей и взрослых.</t>
  </si>
  <si>
    <t>1.3. Перечень целевых программ и программ развития, установленных для учреждения;</t>
  </si>
  <si>
    <t>Основная образовательная программа начального общего образования, Основная образовательная программа основного общего образования, Основная образовательная программа среднего общего образования, Программа развития школы "Современная сельская школа - инновационная школа здоровья".</t>
  </si>
  <si>
    <t xml:space="preserve">Исполнение судебных решений и решений налогового органа по обращению взыскания на средства бюджета муниципального образования </t>
  </si>
  <si>
    <t>Руководитель МКУ "ЦБ УО Советского муниципального района"</t>
  </si>
  <si>
    <t>О.В. Максина</t>
  </si>
  <si>
    <t>Главный бухгалтер</t>
  </si>
  <si>
    <t>Н.В. Медведева</t>
  </si>
  <si>
    <t>Руководитель группы учета</t>
  </si>
  <si>
    <t>Директор МКУ "ЦБ УО Советского муниципального района"</t>
  </si>
  <si>
    <t>План финансово-хозяйственной деятельности на 2018 финансовый год, плановый период 2019-2020г.г.</t>
  </si>
  <si>
    <t xml:space="preserve">III.Показатели по поступлениям и выплатам учреждения (подразделения) на 2020 год
</t>
  </si>
  <si>
    <t xml:space="preserve">III.Показатели по поступлениям и выплатам учреждения (подразделения) на 2019 год
</t>
  </si>
  <si>
    <t xml:space="preserve">III.Показатели по поступлениям и выплатам учреждения (подразделения) на 2018 год
</t>
  </si>
  <si>
    <t xml:space="preserve"> Сведения о средствах, поступающих во временное распоряжение Учреждения (Подразделения)                                                                                                              на _________________________________ 2018 г.
(очередной финансовый год)
</t>
  </si>
  <si>
    <t>Показатели выплат по расходам на закупку товаров, работ, услуг учреждения (подразделения) на  2018 г.</t>
  </si>
  <si>
    <t>на 2019г.</t>
  </si>
  <si>
    <t>на 2020 г.</t>
  </si>
  <si>
    <t>Т.К. Семенова</t>
  </si>
  <si>
    <t>ноября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</si>
</sst>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</numFmts>
  <fonts count="105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b/>
      <sz val="16"/>
      <color indexed="12"/>
      <name val="Times New Roman"/>
      <family val="1"/>
    </font>
    <font>
      <sz val="14"/>
      <color indexed="12"/>
      <name val="Times New Roman"/>
      <family val="1"/>
    </font>
    <font>
      <b/>
      <sz val="14"/>
      <color indexed="12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vertAlign val="superscript"/>
      <sz val="18"/>
      <name val="Times New Roman"/>
      <family val="1"/>
    </font>
    <font>
      <vertAlign val="superscript"/>
      <sz val="14"/>
      <name val="Times New Roman"/>
      <family val="1"/>
    </font>
    <font>
      <vertAlign val="superscript"/>
      <sz val="16"/>
      <name val="Times New Roman"/>
      <family val="1"/>
    </font>
    <font>
      <sz val="12"/>
      <name val="Arial"/>
      <family val="2"/>
    </font>
    <font>
      <sz val="12"/>
      <name val="Arial Cyr"/>
      <family val="0"/>
    </font>
    <font>
      <sz val="11"/>
      <color indexed="12"/>
      <name val="Times New Roman"/>
      <family val="1"/>
    </font>
    <font>
      <b/>
      <sz val="11"/>
      <color indexed="12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name val="Times New Roman"/>
      <family val="1"/>
    </font>
    <font>
      <sz val="14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Times New Roman"/>
      <family val="1"/>
    </font>
    <font>
      <vertAlign val="superscript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u val="single"/>
      <sz val="8"/>
      <color indexed="8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10"/>
      <name val="Times New Roman"/>
      <family val="1"/>
    </font>
    <font>
      <sz val="6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1"/>
      <color indexed="8"/>
      <name val="Arial Cyr"/>
      <family val="0"/>
    </font>
    <font>
      <sz val="13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Arial Cyr"/>
      <family val="0"/>
    </font>
    <font>
      <b/>
      <sz val="12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i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8"/>
      <color theme="1"/>
      <name val="Times New Roman"/>
      <family val="1"/>
    </font>
    <font>
      <u val="single"/>
      <sz val="8"/>
      <color theme="1"/>
      <name val="Times New Roman"/>
      <family val="1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rgb="FFFF0000"/>
      <name val="Times New Roman"/>
      <family val="1"/>
    </font>
    <font>
      <sz val="6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Arial Cyr"/>
      <family val="0"/>
    </font>
    <font>
      <sz val="14"/>
      <color theme="1"/>
      <name val="Arial Cyr"/>
      <family val="0"/>
    </font>
    <font>
      <sz val="12"/>
      <color theme="1"/>
      <name val="Arial Cyr"/>
      <family val="0"/>
    </font>
    <font>
      <sz val="11"/>
      <color theme="1"/>
      <name val="Arial Cyr"/>
      <family val="0"/>
    </font>
    <font>
      <sz val="13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Arial Cyr"/>
      <family val="0"/>
    </font>
    <font>
      <b/>
      <sz val="12"/>
      <color rgb="FF26282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1" applyNumberFormat="0" applyAlignment="0" applyProtection="0"/>
    <xf numFmtId="0" fontId="67" fillId="27" borderId="2" applyNumberFormat="0" applyAlignment="0" applyProtection="0"/>
    <xf numFmtId="0" fontId="6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28" borderId="7" applyNumberFormat="0" applyAlignment="0" applyProtection="0"/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30" borderId="0" applyNumberFormat="0" applyBorder="0" applyAlignment="0" applyProtection="0"/>
    <xf numFmtId="0" fontId="7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1" fillId="32" borderId="0" applyNumberFormat="0" applyBorder="0" applyAlignment="0" applyProtection="0"/>
  </cellStyleXfs>
  <cellXfs count="44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82" fillId="0" borderId="0" xfId="0" applyFont="1" applyFill="1" applyAlignment="1">
      <alignment/>
    </xf>
    <xf numFmtId="0" fontId="82" fillId="0" borderId="0" xfId="0" applyFont="1" applyFill="1" applyAlignment="1">
      <alignment horizontal="right"/>
    </xf>
    <xf numFmtId="0" fontId="82" fillId="0" borderId="0" xfId="0" applyFont="1" applyFill="1" applyAlignment="1">
      <alignment horizontal="left"/>
    </xf>
    <xf numFmtId="0" fontId="82" fillId="0" borderId="10" xfId="0" applyFont="1" applyFill="1" applyBorder="1" applyAlignment="1">
      <alignment/>
    </xf>
    <xf numFmtId="49" fontId="83" fillId="0" borderId="11" xfId="0" applyNumberFormat="1" applyFont="1" applyFill="1" applyBorder="1" applyAlignment="1">
      <alignment horizontal="center" vertical="top" wrapText="1"/>
    </xf>
    <xf numFmtId="49" fontId="84" fillId="0" borderId="11" xfId="0" applyNumberFormat="1" applyFont="1" applyFill="1" applyBorder="1" applyAlignment="1">
      <alignment horizontal="center" vertical="top" wrapText="1"/>
    </xf>
    <xf numFmtId="49" fontId="85" fillId="0" borderId="0" xfId="0" applyNumberFormat="1" applyFont="1" applyFill="1" applyAlignment="1">
      <alignment horizontal="center"/>
    </xf>
    <xf numFmtId="0" fontId="8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top"/>
    </xf>
    <xf numFmtId="0" fontId="10" fillId="0" borderId="12" xfId="0" applyFont="1" applyFill="1" applyBorder="1" applyAlignment="1">
      <alignment horizontal="left" vertical="center"/>
    </xf>
    <xf numFmtId="49" fontId="83" fillId="0" borderId="13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/>
    </xf>
    <xf numFmtId="0" fontId="82" fillId="0" borderId="0" xfId="0" applyFont="1" applyFill="1" applyAlignment="1">
      <alignment vertical="center"/>
    </xf>
    <xf numFmtId="49" fontId="83" fillId="0" borderId="11" xfId="0" applyNumberFormat="1" applyFont="1" applyFill="1" applyBorder="1" applyAlignment="1">
      <alignment horizontal="center" vertical="center" wrapText="1"/>
    </xf>
    <xf numFmtId="49" fontId="84" fillId="0" borderId="11" xfId="0" applyNumberFormat="1" applyFont="1" applyFill="1" applyBorder="1" applyAlignment="1">
      <alignment horizontal="center" vertical="center" wrapText="1"/>
    </xf>
    <xf numFmtId="49" fontId="85" fillId="0" borderId="0" xfId="0" applyNumberFormat="1" applyFont="1" applyFill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82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" fontId="84" fillId="0" borderId="12" xfId="0" applyNumberFormat="1" applyFont="1" applyFill="1" applyBorder="1" applyAlignment="1">
      <alignment horizontal="center" vertical="center"/>
    </xf>
    <xf numFmtId="4" fontId="84" fillId="0" borderId="0" xfId="0" applyNumberFormat="1" applyFont="1" applyFill="1" applyAlignment="1">
      <alignment horizontal="center" vertical="center"/>
    </xf>
    <xf numFmtId="0" fontId="84" fillId="0" borderId="0" xfId="0" applyFont="1" applyFill="1" applyAlignment="1">
      <alignment horizontal="center" vertical="center"/>
    </xf>
    <xf numFmtId="0" fontId="9" fillId="0" borderId="12" xfId="0" applyFont="1" applyFill="1" applyBorder="1" applyAlignment="1">
      <alignment horizontal="left" vertical="center"/>
    </xf>
    <xf numFmtId="4" fontId="84" fillId="0" borderId="1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justify"/>
    </xf>
    <xf numFmtId="0" fontId="11" fillId="0" borderId="14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justify" vertical="top" wrapText="1"/>
    </xf>
    <xf numFmtId="0" fontId="11" fillId="0" borderId="16" xfId="0" applyFont="1" applyBorder="1" applyAlignment="1">
      <alignment vertical="top" wrapText="1"/>
    </xf>
    <xf numFmtId="0" fontId="11" fillId="0" borderId="17" xfId="0" applyFont="1" applyBorder="1" applyAlignment="1">
      <alignment horizontal="justify" vertical="top" wrapText="1"/>
    </xf>
    <xf numFmtId="0" fontId="83" fillId="0" borderId="11" xfId="0" applyNumberFormat="1" applyFont="1" applyFill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top" wrapText="1"/>
    </xf>
    <xf numFmtId="0" fontId="11" fillId="0" borderId="19" xfId="0" applyFont="1" applyBorder="1" applyAlignment="1">
      <alignment horizontal="center" vertical="top" wrapText="1"/>
    </xf>
    <xf numFmtId="0" fontId="13" fillId="0" borderId="0" xfId="0" applyFont="1" applyFill="1" applyAlignment="1">
      <alignment/>
    </xf>
    <xf numFmtId="0" fontId="86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82" fillId="0" borderId="0" xfId="0" applyFont="1" applyFill="1" applyBorder="1" applyAlignment="1">
      <alignment horizontal="left"/>
    </xf>
    <xf numFmtId="0" fontId="82" fillId="0" borderId="0" xfId="0" applyFont="1" applyFill="1" applyAlignment="1">
      <alignment horizontal="right" wrapText="1"/>
    </xf>
    <xf numFmtId="0" fontId="82" fillId="0" borderId="0" xfId="0" applyFont="1" applyFill="1" applyBorder="1" applyAlignment="1">
      <alignment horizontal="center"/>
    </xf>
    <xf numFmtId="0" fontId="82" fillId="0" borderId="0" xfId="0" applyFont="1" applyFill="1" applyAlignment="1">
      <alignment wrapText="1"/>
    </xf>
    <xf numFmtId="0" fontId="82" fillId="0" borderId="12" xfId="0" applyNumberFormat="1" applyFont="1" applyFill="1" applyBorder="1" applyAlignment="1">
      <alignment wrapText="1"/>
    </xf>
    <xf numFmtId="0" fontId="82" fillId="0" borderId="0" xfId="0" applyFont="1" applyFill="1" applyBorder="1" applyAlignment="1">
      <alignment horizontal="right" wrapText="1"/>
    </xf>
    <xf numFmtId="0" fontId="82" fillId="0" borderId="20" xfId="0" applyFont="1" applyFill="1" applyBorder="1" applyAlignment="1">
      <alignment wrapText="1"/>
    </xf>
    <xf numFmtId="0" fontId="87" fillId="0" borderId="11" xfId="0" applyFont="1" applyFill="1" applyBorder="1" applyAlignment="1">
      <alignment horizontal="center" vertical="top" wrapText="1"/>
    </xf>
    <xf numFmtId="49" fontId="87" fillId="0" borderId="11" xfId="0" applyNumberFormat="1" applyFont="1" applyFill="1" applyBorder="1" applyAlignment="1">
      <alignment vertical="top" wrapText="1"/>
    </xf>
    <xf numFmtId="49" fontId="82" fillId="0" borderId="11" xfId="0" applyNumberFormat="1" applyFont="1" applyFill="1" applyBorder="1" applyAlignment="1">
      <alignment vertical="top" wrapText="1"/>
    </xf>
    <xf numFmtId="49" fontId="87" fillId="0" borderId="11" xfId="0" applyNumberFormat="1" applyFont="1" applyFill="1" applyBorder="1" applyAlignment="1">
      <alignment horizontal="center" vertical="top" wrapText="1"/>
    </xf>
    <xf numFmtId="49" fontId="82" fillId="0" borderId="11" xfId="0" applyNumberFormat="1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horizontal="left" vertical="top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12" xfId="0" applyFont="1" applyFill="1" applyBorder="1" applyAlignment="1">
      <alignment horizontal="left" vertical="center"/>
    </xf>
    <xf numFmtId="0" fontId="11" fillId="0" borderId="15" xfId="0" applyFont="1" applyBorder="1" applyAlignment="1">
      <alignment vertical="top" wrapText="1"/>
    </xf>
    <xf numFmtId="0" fontId="11" fillId="0" borderId="18" xfId="0" applyFont="1" applyBorder="1" applyAlignment="1">
      <alignment vertical="top" wrapText="1"/>
    </xf>
    <xf numFmtId="0" fontId="11" fillId="0" borderId="19" xfId="0" applyFont="1" applyBorder="1" applyAlignment="1">
      <alignment horizontal="justify" vertical="top" wrapText="1"/>
    </xf>
    <xf numFmtId="0" fontId="2" fillId="0" borderId="15" xfId="42" applyBorder="1" applyAlignment="1" applyProtection="1">
      <alignment vertical="top" wrapText="1"/>
      <protection/>
    </xf>
    <xf numFmtId="0" fontId="16" fillId="0" borderId="20" xfId="0" applyFont="1" applyFill="1" applyBorder="1" applyAlignment="1">
      <alignment horizontal="left" vertical="center"/>
    </xf>
    <xf numFmtId="0" fontId="82" fillId="0" borderId="21" xfId="0" applyNumberFormat="1" applyFont="1" applyFill="1" applyBorder="1" applyAlignment="1">
      <alignment wrapText="1"/>
    </xf>
    <xf numFmtId="0" fontId="82" fillId="0" borderId="22" xfId="0" applyNumberFormat="1" applyFont="1" applyFill="1" applyBorder="1" applyAlignment="1">
      <alignment horizontal="left" wrapText="1"/>
    </xf>
    <xf numFmtId="0" fontId="17" fillId="0" borderId="0" xfId="0" applyFont="1" applyAlignment="1">
      <alignment horizontal="right"/>
    </xf>
    <xf numFmtId="49" fontId="87" fillId="0" borderId="10" xfId="0" applyNumberFormat="1" applyFont="1" applyFill="1" applyBorder="1" applyAlignment="1">
      <alignment horizontal="center" wrapText="1"/>
    </xf>
    <xf numFmtId="0" fontId="88" fillId="0" borderId="0" xfId="0" applyFont="1" applyFill="1" applyAlignment="1">
      <alignment/>
    </xf>
    <xf numFmtId="0" fontId="89" fillId="0" borderId="0" xfId="0" applyFont="1" applyFill="1" applyBorder="1" applyAlignment="1">
      <alignment horizontal="center" wrapText="1"/>
    </xf>
    <xf numFmtId="0" fontId="88" fillId="0" borderId="0" xfId="0" applyFont="1" applyFill="1" applyBorder="1" applyAlignment="1">
      <alignment wrapText="1"/>
    </xf>
    <xf numFmtId="0" fontId="88" fillId="0" borderId="0" xfId="0" applyFont="1" applyFill="1" applyBorder="1" applyAlignment="1">
      <alignment horizontal="center" wrapText="1"/>
    </xf>
    <xf numFmtId="4" fontId="90" fillId="0" borderId="11" xfId="0" applyNumberFormat="1" applyFont="1" applyFill="1" applyBorder="1" applyAlignment="1">
      <alignment horizontal="center" vertical="center"/>
    </xf>
    <xf numFmtId="0" fontId="91" fillId="0" borderId="0" xfId="0" applyFont="1" applyFill="1" applyAlignment="1">
      <alignment horizontal="center" vertical="center" wrapText="1"/>
    </xf>
    <xf numFmtId="4" fontId="84" fillId="0" borderId="11" xfId="0" applyNumberFormat="1" applyFont="1" applyFill="1" applyBorder="1" applyAlignment="1">
      <alignment horizontal="center" vertical="center"/>
    </xf>
    <xf numFmtId="4" fontId="84" fillId="0" borderId="10" xfId="0" applyNumberFormat="1" applyFont="1" applyFill="1" applyBorder="1" applyAlignment="1">
      <alignment horizontal="center" vertical="center" wrapText="1"/>
    </xf>
    <xf numFmtId="4" fontId="92" fillId="0" borderId="11" xfId="0" applyNumberFormat="1" applyFont="1" applyFill="1" applyBorder="1" applyAlignment="1">
      <alignment horizontal="center" vertical="center" wrapText="1"/>
    </xf>
    <xf numFmtId="0" fontId="82" fillId="0" borderId="20" xfId="0" applyFont="1" applyFill="1" applyBorder="1" applyAlignment="1">
      <alignment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justify" vertical="top" wrapText="1"/>
    </xf>
    <xf numFmtId="4" fontId="1" fillId="0" borderId="11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justify" vertical="top" wrapText="1"/>
    </xf>
    <xf numFmtId="2" fontId="1" fillId="0" borderId="15" xfId="0" applyNumberFormat="1" applyFont="1" applyFill="1" applyBorder="1" applyAlignment="1">
      <alignment horizontal="justify" vertical="top" wrapText="1"/>
    </xf>
    <xf numFmtId="4" fontId="1" fillId="0" borderId="15" xfId="0" applyNumberFormat="1" applyFont="1" applyFill="1" applyBorder="1" applyAlignment="1">
      <alignment horizontal="justify" vertical="top" wrapText="1"/>
    </xf>
    <xf numFmtId="0" fontId="1" fillId="0" borderId="14" xfId="0" applyFont="1" applyFill="1" applyBorder="1" applyAlignment="1">
      <alignment horizontal="justify" vertical="top" wrapText="1"/>
    </xf>
    <xf numFmtId="0" fontId="86" fillId="0" borderId="0" xfId="0" applyFont="1" applyFill="1" applyBorder="1" applyAlignment="1">
      <alignment wrapText="1"/>
    </xf>
    <xf numFmtId="0" fontId="23" fillId="0" borderId="0" xfId="0" applyFont="1" applyFill="1" applyBorder="1" applyAlignment="1">
      <alignment horizontal="left" vertical="top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left" vertical="center"/>
    </xf>
    <xf numFmtId="0" fontId="23" fillId="0" borderId="12" xfId="0" applyFont="1" applyFill="1" applyBorder="1" applyAlignment="1">
      <alignment horizontal="left" vertical="center"/>
    </xf>
    <xf numFmtId="0" fontId="88" fillId="0" borderId="0" xfId="0" applyFont="1" applyFill="1" applyAlignment="1">
      <alignment wrapText="1"/>
    </xf>
    <xf numFmtId="0" fontId="82" fillId="0" borderId="0" xfId="0" applyFont="1" applyFill="1" applyBorder="1" applyAlignment="1">
      <alignment horizontal="center" wrapText="1"/>
    </xf>
    <xf numFmtId="0" fontId="82" fillId="0" borderId="20" xfId="0" applyFont="1" applyFill="1" applyBorder="1" applyAlignment="1">
      <alignment horizontal="center" wrapText="1"/>
    </xf>
    <xf numFmtId="0" fontId="93" fillId="0" borderId="0" xfId="0" applyFont="1" applyFill="1" applyBorder="1" applyAlignment="1">
      <alignment horizontal="left"/>
    </xf>
    <xf numFmtId="0" fontId="82" fillId="0" borderId="0" xfId="0" applyFont="1" applyFill="1" applyBorder="1" applyAlignment="1">
      <alignment horizontal="left" wrapText="1"/>
    </xf>
    <xf numFmtId="49" fontId="82" fillId="0" borderId="10" xfId="0" applyNumberFormat="1" applyFont="1" applyFill="1" applyBorder="1" applyAlignment="1">
      <alignment horizontal="center" vertical="top" wrapText="1"/>
    </xf>
    <xf numFmtId="0" fontId="91" fillId="0" borderId="0" xfId="0" applyFont="1" applyFill="1" applyAlignment="1">
      <alignment horizontal="center" wrapText="1"/>
    </xf>
    <xf numFmtId="0" fontId="92" fillId="0" borderId="24" xfId="0" applyFont="1" applyFill="1" applyBorder="1" applyAlignment="1">
      <alignment horizontal="center" vertical="center" wrapText="1"/>
    </xf>
    <xf numFmtId="0" fontId="92" fillId="0" borderId="13" xfId="0" applyFont="1" applyFill="1" applyBorder="1" applyAlignment="1">
      <alignment horizontal="center" vertical="center" wrapText="1"/>
    </xf>
    <xf numFmtId="0" fontId="92" fillId="0" borderId="11" xfId="0" applyFont="1" applyFill="1" applyBorder="1" applyAlignment="1">
      <alignment horizontal="center" vertical="center" wrapText="1"/>
    </xf>
    <xf numFmtId="4" fontId="91" fillId="0" borderId="11" xfId="0" applyNumberFormat="1" applyFont="1" applyFill="1" applyBorder="1" applyAlignment="1">
      <alignment horizontal="center" vertical="center"/>
    </xf>
    <xf numFmtId="4" fontId="84" fillId="0" borderId="11" xfId="0" applyNumberFormat="1" applyFont="1" applyFill="1" applyBorder="1" applyAlignment="1">
      <alignment horizontal="center" vertical="center" wrapText="1"/>
    </xf>
    <xf numFmtId="4" fontId="92" fillId="0" borderId="11" xfId="0" applyNumberFormat="1" applyFont="1" applyFill="1" applyBorder="1" applyAlignment="1">
      <alignment horizontal="center" vertical="center"/>
    </xf>
    <xf numFmtId="4" fontId="83" fillId="0" borderId="11" xfId="0" applyNumberFormat="1" applyFont="1" applyFill="1" applyBorder="1" applyAlignment="1">
      <alignment horizontal="center" vertical="center"/>
    </xf>
    <xf numFmtId="4" fontId="93" fillId="0" borderId="11" xfId="0" applyNumberFormat="1" applyFont="1" applyFill="1" applyBorder="1" applyAlignment="1">
      <alignment horizontal="center" vertical="center"/>
    </xf>
    <xf numFmtId="4" fontId="86" fillId="0" borderId="1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82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82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/>
    </xf>
    <xf numFmtId="0" fontId="82" fillId="0" borderId="0" xfId="0" applyFont="1" applyFill="1" applyBorder="1" applyAlignment="1">
      <alignment/>
    </xf>
    <xf numFmtId="0" fontId="94" fillId="0" borderId="20" xfId="0" applyFont="1" applyFill="1" applyBorder="1" applyAlignment="1">
      <alignment horizontal="left"/>
    </xf>
    <xf numFmtId="0" fontId="18" fillId="0" borderId="0" xfId="0" applyFont="1" applyFill="1" applyBorder="1" applyAlignment="1">
      <alignment/>
    </xf>
    <xf numFmtId="0" fontId="95" fillId="0" borderId="0" xfId="0" applyFont="1" applyFill="1" applyBorder="1" applyAlignment="1">
      <alignment horizontal="center"/>
    </xf>
    <xf numFmtId="0" fontId="18" fillId="0" borderId="0" xfId="0" applyFont="1" applyFill="1" applyAlignment="1">
      <alignment/>
    </xf>
    <xf numFmtId="0" fontId="82" fillId="0" borderId="20" xfId="0" applyFont="1" applyFill="1" applyBorder="1" applyAlignment="1">
      <alignment horizontal="right"/>
    </xf>
    <xf numFmtId="0" fontId="82" fillId="0" borderId="20" xfId="0" applyFont="1" applyFill="1" applyBorder="1" applyAlignment="1">
      <alignment horizontal="left"/>
    </xf>
    <xf numFmtId="0" fontId="82" fillId="0" borderId="0" xfId="0" applyFont="1" applyFill="1" applyBorder="1" applyAlignment="1">
      <alignment/>
    </xf>
    <xf numFmtId="0" fontId="82" fillId="0" borderId="0" xfId="0" applyFont="1" applyFill="1" applyBorder="1" applyAlignment="1">
      <alignment horizontal="center" vertical="top"/>
    </xf>
    <xf numFmtId="0" fontId="7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7" fillId="0" borderId="0" xfId="0" applyFont="1" applyFill="1" applyAlignment="1">
      <alignment horizontal="center" vertical="center" wrapText="1"/>
    </xf>
    <xf numFmtId="4" fontId="96" fillId="0" borderId="11" xfId="0" applyNumberFormat="1" applyFont="1" applyFill="1" applyBorder="1" applyAlignment="1">
      <alignment horizontal="center" vertical="center" wrapText="1"/>
    </xf>
    <xf numFmtId="4" fontId="96" fillId="0" borderId="1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4" fontId="91" fillId="0" borderId="11" xfId="0" applyNumberFormat="1" applyFont="1" applyFill="1" applyBorder="1" applyAlignment="1">
      <alignment horizontal="center" vertical="center" wrapText="1"/>
    </xf>
    <xf numFmtId="4" fontId="97" fillId="0" borderId="1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indent="1"/>
    </xf>
    <xf numFmtId="0" fontId="84" fillId="0" borderId="11" xfId="0" applyNumberFormat="1" applyFont="1" applyFill="1" applyBorder="1" applyAlignment="1">
      <alignment horizontal="center" vertical="center" wrapText="1"/>
    </xf>
    <xf numFmtId="49" fontId="84" fillId="0" borderId="13" xfId="0" applyNumberFormat="1" applyFont="1" applyFill="1" applyBorder="1" applyAlignment="1">
      <alignment horizontal="center" vertical="top" wrapText="1"/>
    </xf>
    <xf numFmtId="4" fontId="86" fillId="0" borderId="11" xfId="0" applyNumberFormat="1" applyFont="1" applyFill="1" applyBorder="1" applyAlignment="1">
      <alignment horizontal="center" vertical="center" wrapText="1"/>
    </xf>
    <xf numFmtId="0" fontId="84" fillId="0" borderId="10" xfId="0" applyNumberFormat="1" applyFont="1" applyFill="1" applyBorder="1" applyAlignment="1">
      <alignment horizontal="center" vertical="center" wrapText="1"/>
    </xf>
    <xf numFmtId="49" fontId="84" fillId="0" borderId="25" xfId="0" applyNumberFormat="1" applyFont="1" applyFill="1" applyBorder="1" applyAlignment="1">
      <alignment horizontal="center" vertical="center" wrapText="1"/>
    </xf>
    <xf numFmtId="49" fontId="83" fillId="0" borderId="25" xfId="0" applyNumberFormat="1" applyFont="1" applyFill="1" applyBorder="1" applyAlignment="1">
      <alignment horizontal="center" vertical="top" wrapText="1"/>
    </xf>
    <xf numFmtId="49" fontId="83" fillId="0" borderId="26" xfId="0" applyNumberFormat="1" applyFont="1" applyFill="1" applyBorder="1" applyAlignment="1">
      <alignment horizontal="center" vertical="top" wrapText="1"/>
    </xf>
    <xf numFmtId="4" fontId="98" fillId="0" borderId="11" xfId="0" applyNumberFormat="1" applyFont="1" applyFill="1" applyBorder="1" applyAlignment="1">
      <alignment horizontal="center" vertical="center"/>
    </xf>
    <xf numFmtId="4" fontId="99" fillId="0" borderId="11" xfId="0" applyNumberFormat="1" applyFont="1" applyFill="1" applyBorder="1" applyAlignment="1">
      <alignment horizontal="center" vertical="center"/>
    </xf>
    <xf numFmtId="4" fontId="87" fillId="0" borderId="11" xfId="0" applyNumberFormat="1" applyFont="1" applyFill="1" applyBorder="1" applyAlignment="1">
      <alignment horizontal="center" vertical="center" wrapText="1"/>
    </xf>
    <xf numFmtId="4" fontId="87" fillId="0" borderId="11" xfId="0" applyNumberFormat="1" applyFont="1" applyFill="1" applyBorder="1" applyAlignment="1">
      <alignment horizontal="center" vertical="center"/>
    </xf>
    <xf numFmtId="49" fontId="84" fillId="0" borderId="25" xfId="0" applyNumberFormat="1" applyFont="1" applyFill="1" applyBorder="1" applyAlignment="1">
      <alignment horizontal="center" vertical="top" wrapText="1"/>
    </xf>
    <xf numFmtId="4" fontId="87" fillId="0" borderId="10" xfId="0" applyNumberFormat="1" applyFont="1" applyFill="1" applyBorder="1" applyAlignment="1">
      <alignment horizontal="center" vertical="center" wrapText="1"/>
    </xf>
    <xf numFmtId="4" fontId="82" fillId="0" borderId="11" xfId="0" applyNumberFormat="1" applyFont="1" applyFill="1" applyBorder="1" applyAlignment="1">
      <alignment horizontal="center" vertical="center"/>
    </xf>
    <xf numFmtId="4" fontId="87" fillId="0" borderId="10" xfId="0" applyNumberFormat="1" applyFont="1" applyFill="1" applyBorder="1" applyAlignment="1">
      <alignment horizontal="center" vertical="center"/>
    </xf>
    <xf numFmtId="4" fontId="91" fillId="0" borderId="10" xfId="0" applyNumberFormat="1" applyFont="1" applyFill="1" applyBorder="1" applyAlignment="1">
      <alignment horizontal="center" vertical="center"/>
    </xf>
    <xf numFmtId="4" fontId="100" fillId="0" borderId="11" xfId="0" applyNumberFormat="1" applyFont="1" applyFill="1" applyBorder="1" applyAlignment="1">
      <alignment horizontal="center" vertical="center"/>
    </xf>
    <xf numFmtId="4" fontId="93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4" fontId="84" fillId="0" borderId="0" xfId="0" applyNumberFormat="1" applyFont="1" applyFill="1" applyAlignment="1">
      <alignment horizontal="center"/>
    </xf>
    <xf numFmtId="0" fontId="84" fillId="0" borderId="0" xfId="0" applyFont="1" applyFill="1" applyAlignment="1">
      <alignment horizontal="center"/>
    </xf>
    <xf numFmtId="0" fontId="101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/>
    </xf>
    <xf numFmtId="0" fontId="101" fillId="0" borderId="0" xfId="0" applyFont="1" applyFill="1" applyBorder="1" applyAlignment="1">
      <alignment horizontal="left" vertical="center" wrapText="1"/>
    </xf>
    <xf numFmtId="0" fontId="101" fillId="0" borderId="0" xfId="0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/>
    </xf>
    <xf numFmtId="0" fontId="11" fillId="0" borderId="0" xfId="0" applyFont="1" applyFill="1" applyAlignment="1">
      <alignment horizontal="justify"/>
    </xf>
    <xf numFmtId="0" fontId="21" fillId="0" borderId="14" xfId="0" applyFont="1" applyFill="1" applyBorder="1" applyAlignment="1">
      <alignment horizontal="center" vertical="top" wrapText="1"/>
    </xf>
    <xf numFmtId="0" fontId="21" fillId="0" borderId="15" xfId="0" applyFont="1" applyFill="1" applyBorder="1" applyAlignment="1">
      <alignment horizontal="center" vertical="top" wrapText="1"/>
    </xf>
    <xf numFmtId="0" fontId="21" fillId="0" borderId="23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27" xfId="0" applyFont="1" applyFill="1" applyBorder="1" applyAlignment="1">
      <alignment horizontal="center" vertical="top" wrapText="1"/>
    </xf>
    <xf numFmtId="0" fontId="1" fillId="0" borderId="28" xfId="0" applyFont="1" applyFill="1" applyBorder="1" applyAlignment="1">
      <alignment horizontal="center" vertical="top" wrapText="1"/>
    </xf>
    <xf numFmtId="0" fontId="21" fillId="0" borderId="17" xfId="0" applyFont="1" applyFill="1" applyBorder="1" applyAlignment="1">
      <alignment horizontal="center" vertical="top" wrapText="1"/>
    </xf>
    <xf numFmtId="0" fontId="1" fillId="0" borderId="28" xfId="0" applyFont="1" applyFill="1" applyBorder="1" applyAlignment="1">
      <alignment vertical="top" wrapText="1"/>
    </xf>
    <xf numFmtId="49" fontId="1" fillId="0" borderId="23" xfId="0" applyNumberFormat="1" applyFont="1" applyFill="1" applyBorder="1" applyAlignment="1">
      <alignment horizontal="center" vertical="top" wrapText="1"/>
    </xf>
    <xf numFmtId="4" fontId="20" fillId="0" borderId="11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vertical="top" wrapText="1"/>
    </xf>
    <xf numFmtId="0" fontId="1" fillId="0" borderId="29" xfId="0" applyFont="1" applyFill="1" applyBorder="1" applyAlignment="1">
      <alignment vertical="top" wrapText="1"/>
    </xf>
    <xf numFmtId="0" fontId="1" fillId="0" borderId="17" xfId="0" applyFont="1" applyFill="1" applyBorder="1" applyAlignment="1">
      <alignment horizontal="center" vertical="top" wrapText="1"/>
    </xf>
    <xf numFmtId="0" fontId="20" fillId="0" borderId="11" xfId="0" applyFont="1" applyFill="1" applyBorder="1" applyAlignment="1">
      <alignment vertical="top" wrapText="1"/>
    </xf>
    <xf numFmtId="4" fontId="20" fillId="0" borderId="11" xfId="0" applyNumberFormat="1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/>
    </xf>
    <xf numFmtId="4" fontId="1" fillId="0" borderId="17" xfId="0" applyNumberFormat="1" applyFont="1" applyFill="1" applyBorder="1" applyAlignment="1">
      <alignment/>
    </xf>
    <xf numFmtId="0" fontId="1" fillId="0" borderId="3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31" xfId="0" applyFont="1" applyFill="1" applyBorder="1" applyAlignment="1">
      <alignment vertical="top" wrapText="1"/>
    </xf>
    <xf numFmtId="0" fontId="1" fillId="0" borderId="18" xfId="0" applyFont="1" applyFill="1" applyBorder="1" applyAlignment="1">
      <alignment horizontal="justify" vertical="top" wrapText="1"/>
    </xf>
    <xf numFmtId="2" fontId="1" fillId="0" borderId="17" xfId="0" applyNumberFormat="1" applyFont="1" applyFill="1" applyBorder="1" applyAlignment="1">
      <alignment horizontal="justify" vertical="top" wrapText="1"/>
    </xf>
    <xf numFmtId="4" fontId="1" fillId="0" borderId="18" xfId="0" applyNumberFormat="1" applyFont="1" applyFill="1" applyBorder="1" applyAlignment="1">
      <alignment horizontal="justify" vertical="top" wrapText="1"/>
    </xf>
    <xf numFmtId="0" fontId="1" fillId="0" borderId="17" xfId="0" applyFont="1" applyFill="1" applyBorder="1" applyAlignment="1">
      <alignment horizontal="justify" vertical="top" wrapText="1"/>
    </xf>
    <xf numFmtId="0" fontId="11" fillId="0" borderId="0" xfId="0" applyFont="1" applyFill="1" applyBorder="1" applyAlignment="1">
      <alignment vertical="top" wrapText="1"/>
    </xf>
    <xf numFmtId="0" fontId="11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justify" vertical="top" wrapText="1"/>
    </xf>
    <xf numFmtId="0" fontId="13" fillId="0" borderId="0" xfId="0" applyFont="1" applyFill="1" applyBorder="1" applyAlignment="1">
      <alignment horizontal="center" vertical="center"/>
    </xf>
    <xf numFmtId="0" fontId="101" fillId="0" borderId="0" xfId="0" applyFont="1" applyFill="1" applyBorder="1" applyAlignment="1">
      <alignment horizontal="left" vertical="center" wrapText="1"/>
    </xf>
    <xf numFmtId="4" fontId="92" fillId="0" borderId="11" xfId="0" applyNumberFormat="1" applyFont="1" applyFill="1" applyBorder="1" applyAlignment="1">
      <alignment horizontal="center" vertical="center"/>
    </xf>
    <xf numFmtId="4" fontId="92" fillId="0" borderId="11" xfId="0" applyNumberFormat="1" applyFont="1" applyFill="1" applyBorder="1" applyAlignment="1">
      <alignment horizontal="center" vertical="center" wrapText="1"/>
    </xf>
    <xf numFmtId="4" fontId="96" fillId="0" borderId="11" xfId="0" applyNumberFormat="1" applyFont="1" applyFill="1" applyBorder="1" applyAlignment="1">
      <alignment horizontal="center" vertical="center"/>
    </xf>
    <xf numFmtId="4" fontId="96" fillId="0" borderId="11" xfId="0" applyNumberFormat="1" applyFont="1" applyFill="1" applyBorder="1" applyAlignment="1">
      <alignment horizontal="center" vertical="center" wrapText="1"/>
    </xf>
    <xf numFmtId="4" fontId="86" fillId="0" borderId="11" xfId="0" applyNumberFormat="1" applyFont="1" applyFill="1" applyBorder="1" applyAlignment="1">
      <alignment horizontal="center" vertical="center"/>
    </xf>
    <xf numFmtId="4" fontId="86" fillId="0" borderId="11" xfId="0" applyNumberFormat="1" applyFont="1" applyFill="1" applyBorder="1" applyAlignment="1">
      <alignment horizontal="center" vertical="center" wrapText="1"/>
    </xf>
    <xf numFmtId="4" fontId="93" fillId="0" borderId="11" xfId="0" applyNumberFormat="1" applyFont="1" applyFill="1" applyBorder="1" applyAlignment="1">
      <alignment horizontal="center" vertical="center"/>
    </xf>
    <xf numFmtId="4" fontId="93" fillId="0" borderId="11" xfId="0" applyNumberFormat="1" applyFont="1" applyFill="1" applyBorder="1" applyAlignment="1">
      <alignment horizontal="center" vertical="center" wrapText="1"/>
    </xf>
    <xf numFmtId="4" fontId="91" fillId="0" borderId="10" xfId="0" applyNumberFormat="1" applyFont="1" applyFill="1" applyBorder="1" applyAlignment="1">
      <alignment horizontal="center" vertical="center"/>
    </xf>
    <xf numFmtId="4" fontId="99" fillId="0" borderId="11" xfId="0" applyNumberFormat="1" applyFont="1" applyFill="1" applyBorder="1" applyAlignment="1">
      <alignment horizontal="center" vertical="center"/>
    </xf>
    <xf numFmtId="4" fontId="87" fillId="0" borderId="11" xfId="0" applyNumberFormat="1" applyFont="1" applyFill="1" applyBorder="1" applyAlignment="1">
      <alignment horizontal="center" vertical="center"/>
    </xf>
    <xf numFmtId="4" fontId="87" fillId="0" borderId="11" xfId="0" applyNumberFormat="1" applyFont="1" applyFill="1" applyBorder="1" applyAlignment="1">
      <alignment horizontal="center" vertical="center" wrapText="1"/>
    </xf>
    <xf numFmtId="4" fontId="83" fillId="0" borderId="11" xfId="0" applyNumberFormat="1" applyFont="1" applyFill="1" applyBorder="1" applyAlignment="1">
      <alignment horizontal="center" vertical="center"/>
    </xf>
    <xf numFmtId="4" fontId="84" fillId="0" borderId="11" xfId="0" applyNumberFormat="1" applyFont="1" applyFill="1" applyBorder="1" applyAlignment="1">
      <alignment horizontal="center" vertical="center" wrapText="1"/>
    </xf>
    <xf numFmtId="4" fontId="84" fillId="0" borderId="12" xfId="0" applyNumberFormat="1" applyFont="1" applyFill="1" applyBorder="1" applyAlignment="1">
      <alignment horizontal="center" vertical="center"/>
    </xf>
    <xf numFmtId="4" fontId="91" fillId="0" borderId="11" xfId="0" applyNumberFormat="1" applyFont="1" applyFill="1" applyBorder="1" applyAlignment="1">
      <alignment horizontal="center" vertical="center"/>
    </xf>
    <xf numFmtId="4" fontId="91" fillId="0" borderId="11" xfId="0" applyNumberFormat="1" applyFont="1" applyFill="1" applyBorder="1" applyAlignment="1">
      <alignment horizontal="center" vertical="center" wrapText="1"/>
    </xf>
    <xf numFmtId="0" fontId="92" fillId="0" borderId="13" xfId="0" applyFont="1" applyFill="1" applyBorder="1" applyAlignment="1">
      <alignment horizontal="center" vertical="center" wrapText="1"/>
    </xf>
    <xf numFmtId="0" fontId="92" fillId="0" borderId="11" xfId="0" applyFont="1" applyFill="1" applyBorder="1" applyAlignment="1">
      <alignment horizontal="center" vertical="center" wrapText="1"/>
    </xf>
    <xf numFmtId="0" fontId="92" fillId="0" borderId="24" xfId="0" applyFont="1" applyFill="1" applyBorder="1" applyAlignment="1">
      <alignment horizontal="center" vertical="center" wrapText="1"/>
    </xf>
    <xf numFmtId="0" fontId="91" fillId="0" borderId="0" xfId="0" applyFont="1" applyFill="1" applyAlignment="1">
      <alignment horizontal="center" wrapText="1"/>
    </xf>
    <xf numFmtId="2" fontId="1" fillId="0" borderId="18" xfId="0" applyNumberFormat="1" applyFont="1" applyFill="1" applyBorder="1" applyAlignment="1">
      <alignment horizontal="justify" vertical="top" wrapText="1"/>
    </xf>
    <xf numFmtId="0" fontId="82" fillId="0" borderId="20" xfId="0" applyFont="1" applyFill="1" applyBorder="1" applyAlignment="1">
      <alignment horizontal="center" wrapText="1"/>
    </xf>
    <xf numFmtId="2" fontId="87" fillId="0" borderId="11" xfId="0" applyNumberFormat="1" applyFont="1" applyFill="1" applyBorder="1" applyAlignment="1">
      <alignment horizontal="center" wrapText="1"/>
    </xf>
    <xf numFmtId="0" fontId="87" fillId="0" borderId="13" xfId="0" applyFont="1" applyFill="1" applyBorder="1" applyAlignment="1">
      <alignment horizontal="left" wrapText="1"/>
    </xf>
    <xf numFmtId="0" fontId="87" fillId="0" borderId="12" xfId="0" applyFont="1" applyFill="1" applyBorder="1" applyAlignment="1">
      <alignment horizontal="left" wrapText="1"/>
    </xf>
    <xf numFmtId="0" fontId="87" fillId="0" borderId="11" xfId="0" applyFont="1" applyFill="1" applyBorder="1" applyAlignment="1">
      <alignment horizontal="left" wrapText="1"/>
    </xf>
    <xf numFmtId="0" fontId="87" fillId="0" borderId="32" xfId="0" applyFont="1" applyFill="1" applyBorder="1" applyAlignment="1">
      <alignment horizontal="left" wrapText="1"/>
    </xf>
    <xf numFmtId="0" fontId="82" fillId="0" borderId="11" xfId="0" applyFont="1" applyFill="1" applyBorder="1" applyAlignment="1">
      <alignment wrapText="1"/>
    </xf>
    <xf numFmtId="2" fontId="82" fillId="0" borderId="11" xfId="0" applyNumberFormat="1" applyFont="1" applyFill="1" applyBorder="1" applyAlignment="1">
      <alignment horizontal="center" vertical="top" wrapText="1"/>
    </xf>
    <xf numFmtId="0" fontId="87" fillId="0" borderId="13" xfId="0" applyFont="1" applyFill="1" applyBorder="1" applyAlignment="1">
      <alignment horizontal="center" vertical="center" wrapText="1"/>
    </xf>
    <xf numFmtId="0" fontId="87" fillId="0" borderId="12" xfId="0" applyFont="1" applyFill="1" applyBorder="1" applyAlignment="1">
      <alignment horizontal="center" vertical="center" wrapText="1"/>
    </xf>
    <xf numFmtId="0" fontId="87" fillId="0" borderId="32" xfId="0" applyFont="1" applyFill="1" applyBorder="1" applyAlignment="1">
      <alignment horizontal="center" vertical="center" wrapText="1"/>
    </xf>
    <xf numFmtId="0" fontId="87" fillId="0" borderId="11" xfId="0" applyFont="1" applyFill="1" applyBorder="1" applyAlignment="1">
      <alignment horizontal="center" vertical="center" wrapText="1"/>
    </xf>
    <xf numFmtId="0" fontId="82" fillId="0" borderId="20" xfId="0" applyFont="1" applyFill="1" applyBorder="1" applyAlignment="1">
      <alignment horizontal="left" wrapText="1"/>
    </xf>
    <xf numFmtId="0" fontId="88" fillId="0" borderId="0" xfId="0" applyFont="1" applyFill="1" applyAlignment="1">
      <alignment wrapText="1"/>
    </xf>
    <xf numFmtId="2" fontId="87" fillId="0" borderId="12" xfId="0" applyNumberFormat="1" applyFont="1" applyFill="1" applyBorder="1" applyAlignment="1">
      <alignment horizontal="center" wrapText="1"/>
    </xf>
    <xf numFmtId="2" fontId="87" fillId="0" borderId="32" xfId="0" applyNumberFormat="1" applyFont="1" applyFill="1" applyBorder="1" applyAlignment="1">
      <alignment horizontal="center" wrapText="1"/>
    </xf>
    <xf numFmtId="0" fontId="82" fillId="0" borderId="33" xfId="0" applyFont="1" applyFill="1" applyBorder="1" applyAlignment="1">
      <alignment horizontal="center" wrapText="1"/>
    </xf>
    <xf numFmtId="0" fontId="82" fillId="0" borderId="24" xfId="0" applyFont="1" applyFill="1" applyBorder="1" applyAlignment="1">
      <alignment horizontal="center" wrapText="1"/>
    </xf>
    <xf numFmtId="0" fontId="82" fillId="0" borderId="34" xfId="0" applyFont="1" applyFill="1" applyBorder="1" applyAlignment="1">
      <alignment horizontal="center" wrapText="1"/>
    </xf>
    <xf numFmtId="0" fontId="82" fillId="0" borderId="27" xfId="0" applyFont="1" applyFill="1" applyBorder="1" applyAlignment="1">
      <alignment horizontal="center" wrapText="1"/>
    </xf>
    <xf numFmtId="0" fontId="82" fillId="0" borderId="0" xfId="0" applyFont="1" applyFill="1" applyBorder="1" applyAlignment="1">
      <alignment horizontal="center" wrapText="1"/>
    </xf>
    <xf numFmtId="0" fontId="82" fillId="0" borderId="35" xfId="0" applyFont="1" applyFill="1" applyBorder="1" applyAlignment="1">
      <alignment horizontal="center" wrapText="1"/>
    </xf>
    <xf numFmtId="0" fontId="82" fillId="0" borderId="36" xfId="0" applyFont="1" applyFill="1" applyBorder="1" applyAlignment="1">
      <alignment horizontal="center" wrapText="1"/>
    </xf>
    <xf numFmtId="0" fontId="82" fillId="0" borderId="20" xfId="0" applyFont="1" applyFill="1" applyBorder="1" applyAlignment="1">
      <alignment horizontal="center" wrapText="1"/>
    </xf>
    <xf numFmtId="0" fontId="82" fillId="0" borderId="37" xfId="0" applyFont="1" applyFill="1" applyBorder="1" applyAlignment="1">
      <alignment horizontal="center" wrapText="1"/>
    </xf>
    <xf numFmtId="0" fontId="82" fillId="0" borderId="21" xfId="0" applyFont="1" applyFill="1" applyBorder="1" applyAlignment="1">
      <alignment horizontal="center" wrapText="1"/>
    </xf>
    <xf numFmtId="0" fontId="82" fillId="0" borderId="12" xfId="0" applyFont="1" applyFill="1" applyBorder="1" applyAlignment="1">
      <alignment horizontal="center" wrapText="1"/>
    </xf>
    <xf numFmtId="0" fontId="82" fillId="0" borderId="22" xfId="0" applyFont="1" applyFill="1" applyBorder="1" applyAlignment="1">
      <alignment horizontal="center" wrapText="1"/>
    </xf>
    <xf numFmtId="0" fontId="93" fillId="0" borderId="0" xfId="0" applyFont="1" applyFill="1" applyBorder="1" applyAlignment="1">
      <alignment horizontal="left"/>
    </xf>
    <xf numFmtId="0" fontId="82" fillId="0" borderId="0" xfId="0" applyFont="1" applyFill="1" applyAlignment="1">
      <alignment horizontal="center"/>
    </xf>
    <xf numFmtId="0" fontId="82" fillId="0" borderId="0" xfId="0" applyFont="1" applyFill="1" applyBorder="1" applyAlignment="1">
      <alignment horizontal="left" wrapText="1"/>
    </xf>
    <xf numFmtId="0" fontId="82" fillId="0" borderId="38" xfId="0" applyFont="1" applyFill="1" applyBorder="1" applyAlignment="1">
      <alignment horizontal="center" wrapText="1"/>
    </xf>
    <xf numFmtId="0" fontId="82" fillId="0" borderId="39" xfId="0" applyFont="1" applyFill="1" applyBorder="1" applyAlignment="1">
      <alignment horizontal="center" wrapText="1"/>
    </xf>
    <xf numFmtId="0" fontId="82" fillId="0" borderId="40" xfId="0" applyFont="1" applyFill="1" applyBorder="1" applyAlignment="1">
      <alignment horizontal="center" wrapText="1"/>
    </xf>
    <xf numFmtId="0" fontId="82" fillId="0" borderId="20" xfId="0" applyFont="1" applyFill="1" applyBorder="1" applyAlignment="1">
      <alignment horizontal="right"/>
    </xf>
    <xf numFmtId="14" fontId="82" fillId="0" borderId="21" xfId="0" applyNumberFormat="1" applyFont="1" applyFill="1" applyBorder="1" applyAlignment="1">
      <alignment horizontal="center" wrapText="1"/>
    </xf>
    <xf numFmtId="14" fontId="82" fillId="0" borderId="12" xfId="0" applyNumberFormat="1" applyFont="1" applyFill="1" applyBorder="1" applyAlignment="1">
      <alignment horizontal="center" wrapText="1"/>
    </xf>
    <xf numFmtId="14" fontId="82" fillId="0" borderId="22" xfId="0" applyNumberFormat="1" applyFont="1" applyFill="1" applyBorder="1" applyAlignment="1">
      <alignment horizontal="center" wrapText="1"/>
    </xf>
    <xf numFmtId="0" fontId="86" fillId="0" borderId="0" xfId="0" applyFont="1" applyFill="1" applyBorder="1" applyAlignment="1">
      <alignment horizontal="left" wrapText="1"/>
    </xf>
    <xf numFmtId="0" fontId="95" fillId="0" borderId="0" xfId="0" applyFont="1" applyFill="1" applyBorder="1" applyAlignment="1">
      <alignment horizontal="center"/>
    </xf>
    <xf numFmtId="0" fontId="95" fillId="0" borderId="0" xfId="0" applyFont="1" applyFill="1" applyBorder="1" applyAlignment="1">
      <alignment horizontal="right"/>
    </xf>
    <xf numFmtId="0" fontId="82" fillId="0" borderId="20" xfId="0" applyFont="1" applyFill="1" applyBorder="1" applyAlignment="1">
      <alignment horizontal="center"/>
    </xf>
    <xf numFmtId="0" fontId="82" fillId="0" borderId="0" xfId="0" applyFont="1" applyFill="1" applyBorder="1" applyAlignment="1">
      <alignment horizontal="right" wrapText="1"/>
    </xf>
    <xf numFmtId="2" fontId="102" fillId="0" borderId="11" xfId="0" applyNumberFormat="1" applyFont="1" applyFill="1" applyBorder="1" applyAlignment="1">
      <alignment horizontal="center" vertical="top" wrapText="1"/>
    </xf>
    <xf numFmtId="0" fontId="87" fillId="0" borderId="0" xfId="0" applyFont="1" applyFill="1" applyAlignment="1">
      <alignment horizontal="center" wrapText="1"/>
    </xf>
    <xf numFmtId="0" fontId="82" fillId="0" borderId="11" xfId="0" applyFont="1" applyFill="1" applyBorder="1" applyAlignment="1">
      <alignment vertical="top" wrapText="1"/>
    </xf>
    <xf numFmtId="0" fontId="82" fillId="0" borderId="0" xfId="0" applyFont="1" applyFill="1" applyBorder="1" applyAlignment="1">
      <alignment horizontal="left" vertical="center" wrapText="1"/>
    </xf>
    <xf numFmtId="0" fontId="82" fillId="0" borderId="0" xfId="0" applyFont="1" applyFill="1" applyBorder="1" applyAlignment="1">
      <alignment horizontal="left" vertical="center"/>
    </xf>
    <xf numFmtId="0" fontId="88" fillId="0" borderId="0" xfId="0" applyFont="1" applyFill="1" applyAlignment="1">
      <alignment horizontal="left" wrapText="1"/>
    </xf>
    <xf numFmtId="0" fontId="82" fillId="0" borderId="24" xfId="0" applyFont="1" applyFill="1" applyBorder="1" applyAlignment="1">
      <alignment horizontal="left" wrapText="1"/>
    </xf>
    <xf numFmtId="0" fontId="82" fillId="0" borderId="0" xfId="0" applyFont="1" applyFill="1" applyBorder="1" applyAlignment="1">
      <alignment horizontal="center" vertical="top"/>
    </xf>
    <xf numFmtId="0" fontId="82" fillId="0" borderId="24" xfId="0" applyFont="1" applyFill="1" applyBorder="1" applyAlignment="1">
      <alignment horizontal="center" vertical="top"/>
    </xf>
    <xf numFmtId="0" fontId="82" fillId="0" borderId="41" xfId="0" applyFont="1" applyFill="1" applyBorder="1" applyAlignment="1">
      <alignment/>
    </xf>
    <xf numFmtId="0" fontId="82" fillId="0" borderId="42" xfId="0" applyFont="1" applyFill="1" applyBorder="1" applyAlignment="1">
      <alignment/>
    </xf>
    <xf numFmtId="0" fontId="82" fillId="0" borderId="43" xfId="0" applyFont="1" applyFill="1" applyBorder="1" applyAlignment="1">
      <alignment/>
    </xf>
    <xf numFmtId="0" fontId="87" fillId="0" borderId="13" xfId="0" applyFont="1" applyFill="1" applyBorder="1" applyAlignment="1">
      <alignment horizontal="left"/>
    </xf>
    <xf numFmtId="0" fontId="87" fillId="0" borderId="12" xfId="0" applyFont="1" applyFill="1" applyBorder="1" applyAlignment="1">
      <alignment horizontal="left"/>
    </xf>
    <xf numFmtId="0" fontId="87" fillId="0" borderId="32" xfId="0" applyFont="1" applyFill="1" applyBorder="1" applyAlignment="1">
      <alignment horizontal="left"/>
    </xf>
    <xf numFmtId="2" fontId="87" fillId="0" borderId="11" xfId="0" applyNumberFormat="1" applyFont="1" applyFill="1" applyBorder="1" applyAlignment="1">
      <alignment horizontal="center"/>
    </xf>
    <xf numFmtId="0" fontId="82" fillId="0" borderId="13" xfId="0" applyFont="1" applyFill="1" applyBorder="1" applyAlignment="1">
      <alignment vertical="top" wrapText="1"/>
    </xf>
    <xf numFmtId="0" fontId="82" fillId="0" borderId="12" xfId="0" applyFont="1" applyFill="1" applyBorder="1" applyAlignment="1">
      <alignment vertical="top" wrapText="1"/>
    </xf>
    <xf numFmtId="0" fontId="82" fillId="0" borderId="32" xfId="0" applyFont="1" applyFill="1" applyBorder="1" applyAlignment="1">
      <alignment vertical="top" wrapText="1"/>
    </xf>
    <xf numFmtId="0" fontId="87" fillId="0" borderId="0" xfId="0" applyFont="1" applyFill="1" applyAlignment="1">
      <alignment horizontal="left" wrapText="1"/>
    </xf>
    <xf numFmtId="0" fontId="82" fillId="0" borderId="0" xfId="0" applyFont="1" applyFill="1" applyAlignment="1">
      <alignment horizontal="left" wrapText="1"/>
    </xf>
    <xf numFmtId="0" fontId="88" fillId="0" borderId="12" xfId="0" applyFont="1" applyFill="1" applyBorder="1" applyAlignment="1">
      <alignment horizontal="center" wrapText="1"/>
    </xf>
    <xf numFmtId="2" fontId="87" fillId="0" borderId="11" xfId="0" applyNumberFormat="1" applyFont="1" applyFill="1" applyBorder="1" applyAlignment="1">
      <alignment horizontal="center" vertical="top" wrapText="1"/>
    </xf>
    <xf numFmtId="0" fontId="87" fillId="0" borderId="13" xfId="0" applyFont="1" applyFill="1" applyBorder="1" applyAlignment="1">
      <alignment horizontal="left" vertical="top" wrapText="1"/>
    </xf>
    <xf numFmtId="0" fontId="87" fillId="0" borderId="12" xfId="0" applyFont="1" applyFill="1" applyBorder="1" applyAlignment="1">
      <alignment horizontal="left" vertical="top" wrapText="1"/>
    </xf>
    <xf numFmtId="0" fontId="87" fillId="0" borderId="32" xfId="0" applyFont="1" applyFill="1" applyBorder="1" applyAlignment="1">
      <alignment horizontal="left" vertical="top" wrapText="1"/>
    </xf>
    <xf numFmtId="0" fontId="82" fillId="0" borderId="25" xfId="0" applyFont="1" applyFill="1" applyBorder="1" applyAlignment="1">
      <alignment horizontal="center" vertical="top" wrapText="1"/>
    </xf>
    <xf numFmtId="0" fontId="82" fillId="0" borderId="24" xfId="0" applyFont="1" applyFill="1" applyBorder="1" applyAlignment="1">
      <alignment horizontal="center" vertical="top" wrapText="1"/>
    </xf>
    <xf numFmtId="0" fontId="82" fillId="0" borderId="44" xfId="0" applyFont="1" applyFill="1" applyBorder="1" applyAlignment="1">
      <alignment horizontal="center" vertical="top" wrapText="1"/>
    </xf>
    <xf numFmtId="0" fontId="82" fillId="0" borderId="25" xfId="0" applyFont="1" applyFill="1" applyBorder="1" applyAlignment="1">
      <alignment vertical="top" wrapText="1"/>
    </xf>
    <xf numFmtId="0" fontId="82" fillId="0" borderId="24" xfId="0" applyFont="1" applyFill="1" applyBorder="1" applyAlignment="1">
      <alignment vertical="top" wrapText="1"/>
    </xf>
    <xf numFmtId="0" fontId="82" fillId="0" borderId="44" xfId="0" applyFont="1" applyFill="1" applyBorder="1" applyAlignment="1">
      <alignment vertical="top" wrapText="1"/>
    </xf>
    <xf numFmtId="0" fontId="82" fillId="0" borderId="11" xfId="0" applyFont="1" applyFill="1" applyBorder="1" applyAlignment="1">
      <alignment horizontal="center" vertical="top" wrapText="1"/>
    </xf>
    <xf numFmtId="49" fontId="82" fillId="0" borderId="10" xfId="0" applyNumberFormat="1" applyFont="1" applyFill="1" applyBorder="1" applyAlignment="1">
      <alignment vertical="top" wrapText="1"/>
    </xf>
    <xf numFmtId="49" fontId="82" fillId="0" borderId="45" xfId="0" applyNumberFormat="1" applyFont="1" applyFill="1" applyBorder="1" applyAlignment="1">
      <alignment vertical="top" wrapText="1"/>
    </xf>
    <xf numFmtId="0" fontId="95" fillId="0" borderId="24" xfId="0" applyFont="1" applyFill="1" applyBorder="1" applyAlignment="1">
      <alignment horizontal="center"/>
    </xf>
    <xf numFmtId="2" fontId="87" fillId="0" borderId="13" xfId="0" applyNumberFormat="1" applyFont="1" applyFill="1" applyBorder="1" applyAlignment="1">
      <alignment horizontal="center" vertical="top" wrapText="1"/>
    </xf>
    <xf numFmtId="2" fontId="87" fillId="0" borderId="12" xfId="0" applyNumberFormat="1" applyFont="1" applyFill="1" applyBorder="1" applyAlignment="1">
      <alignment horizontal="center" vertical="top" wrapText="1"/>
    </xf>
    <xf numFmtId="2" fontId="87" fillId="0" borderId="32" xfId="0" applyNumberFormat="1" applyFont="1" applyFill="1" applyBorder="1" applyAlignment="1">
      <alignment horizontal="center" vertical="top" wrapText="1"/>
    </xf>
    <xf numFmtId="0" fontId="87" fillId="0" borderId="0" xfId="0" applyFont="1" applyFill="1" applyBorder="1" applyAlignment="1">
      <alignment horizontal="center"/>
    </xf>
    <xf numFmtId="2" fontId="82" fillId="0" borderId="13" xfId="0" applyNumberFormat="1" applyFont="1" applyFill="1" applyBorder="1" applyAlignment="1">
      <alignment horizontal="center" vertical="top" wrapText="1"/>
    </xf>
    <xf numFmtId="2" fontId="82" fillId="0" borderId="12" xfId="0" applyNumberFormat="1" applyFont="1" applyFill="1" applyBorder="1" applyAlignment="1">
      <alignment horizontal="center" vertical="top" wrapText="1"/>
    </xf>
    <xf numFmtId="2" fontId="82" fillId="0" borderId="32" xfId="0" applyNumberFormat="1" applyFont="1" applyFill="1" applyBorder="1" applyAlignment="1">
      <alignment horizontal="center" vertical="top" wrapText="1"/>
    </xf>
    <xf numFmtId="49" fontId="82" fillId="0" borderId="10" xfId="0" applyNumberFormat="1" applyFont="1" applyFill="1" applyBorder="1" applyAlignment="1">
      <alignment horizontal="center" vertical="top" wrapText="1"/>
    </xf>
    <xf numFmtId="49" fontId="82" fillId="0" borderId="45" xfId="0" applyNumberFormat="1" applyFont="1" applyFill="1" applyBorder="1" applyAlignment="1">
      <alignment horizontal="center" vertical="top" wrapText="1"/>
    </xf>
    <xf numFmtId="0" fontId="87" fillId="0" borderId="25" xfId="0" applyFont="1" applyFill="1" applyBorder="1" applyAlignment="1">
      <alignment horizontal="left" wrapText="1"/>
    </xf>
    <xf numFmtId="0" fontId="87" fillId="0" borderId="24" xfId="0" applyFont="1" applyFill="1" applyBorder="1" applyAlignment="1">
      <alignment horizontal="left" wrapText="1"/>
    </xf>
    <xf numFmtId="0" fontId="87" fillId="0" borderId="44" xfId="0" applyFont="1" applyFill="1" applyBorder="1" applyAlignment="1">
      <alignment horizontal="left" wrapText="1"/>
    </xf>
    <xf numFmtId="4" fontId="102" fillId="0" borderId="11" xfId="0" applyNumberFormat="1" applyFont="1" applyFill="1" applyBorder="1" applyAlignment="1">
      <alignment horizontal="center" vertical="top" wrapText="1"/>
    </xf>
    <xf numFmtId="0" fontId="102" fillId="0" borderId="11" xfId="0" applyFont="1" applyFill="1" applyBorder="1" applyAlignment="1">
      <alignment horizontal="center" vertical="top" wrapText="1"/>
    </xf>
    <xf numFmtId="4" fontId="82" fillId="0" borderId="11" xfId="0" applyNumberFormat="1" applyFont="1" applyFill="1" applyBorder="1" applyAlignment="1">
      <alignment horizontal="center" vertical="top" wrapText="1"/>
    </xf>
    <xf numFmtId="0" fontId="91" fillId="0" borderId="0" xfId="0" applyFont="1" applyFill="1" applyAlignment="1">
      <alignment horizontal="center" wrapText="1"/>
    </xf>
    <xf numFmtId="0" fontId="82" fillId="0" borderId="0" xfId="0" applyFont="1" applyFill="1" applyBorder="1" applyAlignment="1">
      <alignment/>
    </xf>
    <xf numFmtId="0" fontId="92" fillId="0" borderId="25" xfId="0" applyFont="1" applyFill="1" applyBorder="1" applyAlignment="1">
      <alignment horizontal="center" vertical="center" wrapText="1"/>
    </xf>
    <xf numFmtId="0" fontId="92" fillId="0" borderId="24" xfId="0" applyFont="1" applyFill="1" applyBorder="1" applyAlignment="1">
      <alignment horizontal="center" vertical="center" wrapText="1"/>
    </xf>
    <xf numFmtId="0" fontId="92" fillId="0" borderId="44" xfId="0" applyFont="1" applyFill="1" applyBorder="1" applyAlignment="1">
      <alignment horizontal="center" vertical="center" wrapText="1"/>
    </xf>
    <xf numFmtId="0" fontId="92" fillId="0" borderId="46" xfId="0" applyFont="1" applyFill="1" applyBorder="1" applyAlignment="1">
      <alignment horizontal="center" vertical="center" wrapText="1"/>
    </xf>
    <xf numFmtId="0" fontId="92" fillId="0" borderId="0" xfId="0" applyFont="1" applyFill="1" applyBorder="1" applyAlignment="1">
      <alignment horizontal="center" vertical="center" wrapText="1"/>
    </xf>
    <xf numFmtId="0" fontId="92" fillId="0" borderId="47" xfId="0" applyFont="1" applyFill="1" applyBorder="1" applyAlignment="1">
      <alignment horizontal="center" vertical="center" wrapText="1"/>
    </xf>
    <xf numFmtId="0" fontId="92" fillId="0" borderId="26" xfId="0" applyFont="1" applyFill="1" applyBorder="1" applyAlignment="1">
      <alignment horizontal="center" vertical="center" wrapText="1"/>
    </xf>
    <xf numFmtId="0" fontId="92" fillId="0" borderId="20" xfId="0" applyFont="1" applyFill="1" applyBorder="1" applyAlignment="1">
      <alignment horizontal="center" vertical="center" wrapText="1"/>
    </xf>
    <xf numFmtId="0" fontId="92" fillId="0" borderId="48" xfId="0" applyFont="1" applyFill="1" applyBorder="1" applyAlignment="1">
      <alignment horizontal="center" vertical="center" wrapText="1"/>
    </xf>
    <xf numFmtId="0" fontId="92" fillId="0" borderId="10" xfId="0" applyFont="1" applyFill="1" applyBorder="1" applyAlignment="1">
      <alignment horizontal="center" vertical="center" wrapText="1"/>
    </xf>
    <xf numFmtId="0" fontId="92" fillId="0" borderId="49" xfId="0" applyFont="1" applyFill="1" applyBorder="1" applyAlignment="1">
      <alignment horizontal="center" vertical="center" wrapText="1"/>
    </xf>
    <xf numFmtId="0" fontId="92" fillId="0" borderId="45" xfId="0" applyFont="1" applyFill="1" applyBorder="1" applyAlignment="1">
      <alignment horizontal="center" vertical="center" wrapText="1"/>
    </xf>
    <xf numFmtId="0" fontId="92" fillId="0" borderId="13" xfId="0" applyFont="1" applyFill="1" applyBorder="1" applyAlignment="1">
      <alignment horizontal="center" vertical="center" wrapText="1"/>
    </xf>
    <xf numFmtId="0" fontId="92" fillId="0" borderId="12" xfId="0" applyFont="1" applyFill="1" applyBorder="1" applyAlignment="1">
      <alignment horizontal="center" vertical="center" wrapText="1"/>
    </xf>
    <xf numFmtId="0" fontId="92" fillId="0" borderId="32" xfId="0" applyFont="1" applyFill="1" applyBorder="1" applyAlignment="1">
      <alignment horizontal="center" vertical="center" wrapText="1"/>
    </xf>
    <xf numFmtId="0" fontId="92" fillId="0" borderId="11" xfId="0" applyFont="1" applyFill="1" applyBorder="1" applyAlignment="1">
      <alignment horizontal="center" vertical="center" wrapText="1"/>
    </xf>
    <xf numFmtId="0" fontId="86" fillId="0" borderId="10" xfId="0" applyFont="1" applyFill="1" applyBorder="1" applyAlignment="1">
      <alignment horizontal="center" vertical="center" wrapText="1"/>
    </xf>
    <xf numFmtId="0" fontId="86" fillId="0" borderId="49" xfId="0" applyFont="1" applyFill="1" applyBorder="1" applyAlignment="1">
      <alignment horizontal="center" vertical="center" wrapText="1"/>
    </xf>
    <xf numFmtId="0" fontId="86" fillId="0" borderId="45" xfId="0" applyFont="1" applyFill="1" applyBorder="1" applyAlignment="1">
      <alignment horizontal="center" vertical="center" wrapText="1"/>
    </xf>
    <xf numFmtId="0" fontId="83" fillId="0" borderId="11" xfId="0" applyFont="1" applyFill="1" applyBorder="1" applyAlignment="1">
      <alignment horizontal="justify" vertical="top" wrapText="1"/>
    </xf>
    <xf numFmtId="4" fontId="96" fillId="0" borderId="11" xfId="0" applyNumberFormat="1" applyFont="1" applyFill="1" applyBorder="1" applyAlignment="1">
      <alignment horizontal="center" vertical="center"/>
    </xf>
    <xf numFmtId="4" fontId="96" fillId="0" borderId="11" xfId="0" applyNumberFormat="1" applyFont="1" applyFill="1" applyBorder="1" applyAlignment="1">
      <alignment horizontal="center" vertical="center" wrapText="1"/>
    </xf>
    <xf numFmtId="4" fontId="100" fillId="0" borderId="11" xfId="0" applyNumberFormat="1" applyFont="1" applyFill="1" applyBorder="1" applyAlignment="1">
      <alignment horizontal="center" vertical="center" wrapText="1"/>
    </xf>
    <xf numFmtId="0" fontId="84" fillId="0" borderId="11" xfId="0" applyFont="1" applyFill="1" applyBorder="1" applyAlignment="1">
      <alignment horizontal="left" vertical="top" wrapText="1" indent="1"/>
    </xf>
    <xf numFmtId="4" fontId="91" fillId="0" borderId="11" xfId="0" applyNumberFormat="1" applyFont="1" applyFill="1" applyBorder="1" applyAlignment="1">
      <alignment horizontal="center" vertical="center"/>
    </xf>
    <xf numFmtId="4" fontId="91" fillId="0" borderId="11" xfId="0" applyNumberFormat="1" applyFont="1" applyFill="1" applyBorder="1" applyAlignment="1">
      <alignment horizontal="center" vertical="center" wrapText="1"/>
    </xf>
    <xf numFmtId="4" fontId="97" fillId="0" borderId="11" xfId="0" applyNumberFormat="1" applyFont="1" applyFill="1" applyBorder="1" applyAlignment="1">
      <alignment horizontal="center" vertical="center" wrapText="1"/>
    </xf>
    <xf numFmtId="0" fontId="84" fillId="0" borderId="11" xfId="0" applyFont="1" applyFill="1" applyBorder="1" applyAlignment="1">
      <alignment horizontal="left" vertical="top" wrapText="1" indent="2"/>
    </xf>
    <xf numFmtId="4" fontId="86" fillId="0" borderId="13" xfId="0" applyNumberFormat="1" applyFont="1" applyFill="1" applyBorder="1" applyAlignment="1">
      <alignment horizontal="center" vertical="center"/>
    </xf>
    <xf numFmtId="4" fontId="86" fillId="0" borderId="12" xfId="0" applyNumberFormat="1" applyFont="1" applyFill="1" applyBorder="1" applyAlignment="1">
      <alignment horizontal="center" vertical="center"/>
    </xf>
    <xf numFmtId="4" fontId="86" fillId="0" borderId="32" xfId="0" applyNumberFormat="1" applyFont="1" applyFill="1" applyBorder="1" applyAlignment="1">
      <alignment horizontal="center" vertical="center"/>
    </xf>
    <xf numFmtId="4" fontId="86" fillId="0" borderId="11" xfId="0" applyNumberFormat="1" applyFont="1" applyFill="1" applyBorder="1" applyAlignment="1">
      <alignment horizontal="center" vertical="center" wrapText="1"/>
    </xf>
    <xf numFmtId="4" fontId="84" fillId="0" borderId="13" xfId="0" applyNumberFormat="1" applyFont="1" applyFill="1" applyBorder="1" applyAlignment="1">
      <alignment horizontal="center" vertical="center"/>
    </xf>
    <xf numFmtId="4" fontId="84" fillId="0" borderId="12" xfId="0" applyNumberFormat="1" applyFont="1" applyFill="1" applyBorder="1" applyAlignment="1">
      <alignment horizontal="center" vertical="center"/>
    </xf>
    <xf numFmtId="4" fontId="84" fillId="0" borderId="32" xfId="0" applyNumberFormat="1" applyFont="1" applyFill="1" applyBorder="1" applyAlignment="1">
      <alignment horizontal="center" vertical="center"/>
    </xf>
    <xf numFmtId="4" fontId="84" fillId="0" borderId="11" xfId="0" applyNumberFormat="1" applyFont="1" applyFill="1" applyBorder="1" applyAlignment="1">
      <alignment horizontal="center" vertical="center" wrapText="1"/>
    </xf>
    <xf numFmtId="4" fontId="98" fillId="0" borderId="11" xfId="0" applyNumberFormat="1" applyFont="1" applyFill="1" applyBorder="1" applyAlignment="1">
      <alignment horizontal="center" vertical="center" wrapText="1"/>
    </xf>
    <xf numFmtId="0" fontId="84" fillId="0" borderId="25" xfId="0" applyFont="1" applyFill="1" applyBorder="1" applyAlignment="1">
      <alignment horizontal="center" vertical="top" wrapText="1"/>
    </xf>
    <xf numFmtId="0" fontId="84" fillId="0" borderId="24" xfId="0" applyFont="1" applyFill="1" applyBorder="1" applyAlignment="1">
      <alignment horizontal="center" vertical="top" wrapText="1"/>
    </xf>
    <xf numFmtId="0" fontId="84" fillId="0" borderId="44" xfId="0" applyFont="1" applyFill="1" applyBorder="1" applyAlignment="1">
      <alignment horizontal="center" vertical="top" wrapText="1"/>
    </xf>
    <xf numFmtId="4" fontId="84" fillId="0" borderId="25" xfId="0" applyNumberFormat="1" applyFont="1" applyFill="1" applyBorder="1" applyAlignment="1">
      <alignment horizontal="center" vertical="center"/>
    </xf>
    <xf numFmtId="4" fontId="84" fillId="0" borderId="24" xfId="0" applyNumberFormat="1" applyFont="1" applyFill="1" applyBorder="1" applyAlignment="1">
      <alignment horizontal="center" vertical="center"/>
    </xf>
    <xf numFmtId="4" fontId="84" fillId="0" borderId="44" xfId="0" applyNumberFormat="1" applyFont="1" applyFill="1" applyBorder="1" applyAlignment="1">
      <alignment horizontal="center" vertical="center"/>
    </xf>
    <xf numFmtId="4" fontId="84" fillId="0" borderId="13" xfId="0" applyNumberFormat="1" applyFont="1" applyFill="1" applyBorder="1" applyAlignment="1">
      <alignment horizontal="center" vertical="center" wrapText="1"/>
    </xf>
    <xf numFmtId="4" fontId="84" fillId="0" borderId="12" xfId="0" applyNumberFormat="1" applyFont="1" applyFill="1" applyBorder="1" applyAlignment="1">
      <alignment horizontal="center" vertical="center" wrapText="1"/>
    </xf>
    <xf numFmtId="4" fontId="84" fillId="0" borderId="32" xfId="0" applyNumberFormat="1" applyFont="1" applyFill="1" applyBorder="1" applyAlignment="1">
      <alignment horizontal="center" vertical="center" wrapText="1"/>
    </xf>
    <xf numFmtId="4" fontId="84" fillId="0" borderId="11" xfId="0" applyNumberFormat="1" applyFont="1" applyFill="1" applyBorder="1" applyAlignment="1">
      <alignment vertical="center"/>
    </xf>
    <xf numFmtId="4" fontId="92" fillId="0" borderId="11" xfId="0" applyNumberFormat="1" applyFont="1" applyFill="1" applyBorder="1" applyAlignment="1">
      <alignment horizontal="center" vertical="center"/>
    </xf>
    <xf numFmtId="4" fontId="92" fillId="0" borderId="11" xfId="0" applyNumberFormat="1" applyFont="1" applyFill="1" applyBorder="1" applyAlignment="1">
      <alignment horizontal="center" vertical="center" wrapText="1"/>
    </xf>
    <xf numFmtId="4" fontId="99" fillId="0" borderId="11" xfId="0" applyNumberFormat="1" applyFont="1" applyFill="1" applyBorder="1" applyAlignment="1">
      <alignment horizontal="center" vertical="center" wrapText="1"/>
    </xf>
    <xf numFmtId="0" fontId="83" fillId="0" borderId="25" xfId="0" applyFont="1" applyFill="1" applyBorder="1" applyAlignment="1">
      <alignment wrapText="1"/>
    </xf>
    <xf numFmtId="0" fontId="83" fillId="0" borderId="24" xfId="0" applyFont="1" applyFill="1" applyBorder="1" applyAlignment="1">
      <alignment wrapText="1"/>
    </xf>
    <xf numFmtId="0" fontId="83" fillId="0" borderId="44" xfId="0" applyFont="1" applyFill="1" applyBorder="1" applyAlignment="1">
      <alignment wrapText="1"/>
    </xf>
    <xf numFmtId="0" fontId="83" fillId="0" borderId="26" xfId="0" applyFont="1" applyFill="1" applyBorder="1" applyAlignment="1">
      <alignment wrapText="1"/>
    </xf>
    <xf numFmtId="0" fontId="83" fillId="0" borderId="20" xfId="0" applyFont="1" applyFill="1" applyBorder="1" applyAlignment="1">
      <alignment wrapText="1"/>
    </xf>
    <xf numFmtId="0" fontId="83" fillId="0" borderId="48" xfId="0" applyFont="1" applyFill="1" applyBorder="1" applyAlignment="1">
      <alignment wrapText="1"/>
    </xf>
    <xf numFmtId="0" fontId="83" fillId="0" borderId="10" xfId="0" applyNumberFormat="1" applyFont="1" applyFill="1" applyBorder="1" applyAlignment="1">
      <alignment horizontal="center" vertical="center" wrapText="1"/>
    </xf>
    <xf numFmtId="49" fontId="83" fillId="0" borderId="45" xfId="0" applyNumberFormat="1" applyFont="1" applyFill="1" applyBorder="1" applyAlignment="1">
      <alignment horizontal="center" vertical="center" wrapText="1"/>
    </xf>
    <xf numFmtId="4" fontId="92" fillId="0" borderId="25" xfId="0" applyNumberFormat="1" applyFont="1" applyFill="1" applyBorder="1" applyAlignment="1">
      <alignment horizontal="center" vertical="center"/>
    </xf>
    <xf numFmtId="4" fontId="92" fillId="0" borderId="24" xfId="0" applyNumberFormat="1" applyFont="1" applyFill="1" applyBorder="1" applyAlignment="1">
      <alignment horizontal="center" vertical="center"/>
    </xf>
    <xf numFmtId="4" fontId="92" fillId="0" borderId="44" xfId="0" applyNumberFormat="1" applyFont="1" applyFill="1" applyBorder="1" applyAlignment="1">
      <alignment horizontal="center" vertical="center"/>
    </xf>
    <xf numFmtId="4" fontId="92" fillId="0" borderId="26" xfId="0" applyNumberFormat="1" applyFont="1" applyFill="1" applyBorder="1" applyAlignment="1">
      <alignment horizontal="center" vertical="center"/>
    </xf>
    <xf numFmtId="4" fontId="92" fillId="0" borderId="20" xfId="0" applyNumberFormat="1" applyFont="1" applyFill="1" applyBorder="1" applyAlignment="1">
      <alignment horizontal="center" vertical="center"/>
    </xf>
    <xf numFmtId="4" fontId="92" fillId="0" borderId="48" xfId="0" applyNumberFormat="1" applyFont="1" applyFill="1" applyBorder="1" applyAlignment="1">
      <alignment horizontal="center" vertical="center"/>
    </xf>
    <xf numFmtId="4" fontId="99" fillId="0" borderId="11" xfId="0" applyNumberFormat="1" applyFont="1" applyFill="1" applyBorder="1" applyAlignment="1">
      <alignment vertical="center"/>
    </xf>
    <xf numFmtId="4" fontId="92" fillId="0" borderId="10" xfId="0" applyNumberFormat="1" applyFont="1" applyFill="1" applyBorder="1" applyAlignment="1">
      <alignment horizontal="center" vertical="center"/>
    </xf>
    <xf numFmtId="4" fontId="92" fillId="0" borderId="45" xfId="0" applyNumberFormat="1" applyFont="1" applyFill="1" applyBorder="1" applyAlignment="1">
      <alignment horizontal="center" vertical="center"/>
    </xf>
    <xf numFmtId="4" fontId="91" fillId="0" borderId="10" xfId="0" applyNumberFormat="1" applyFont="1" applyFill="1" applyBorder="1" applyAlignment="1">
      <alignment horizontal="center" vertical="center"/>
    </xf>
    <xf numFmtId="4" fontId="91" fillId="0" borderId="45" xfId="0" applyNumberFormat="1" applyFont="1" applyFill="1" applyBorder="1" applyAlignment="1">
      <alignment horizontal="center" vertical="center"/>
    </xf>
    <xf numFmtId="0" fontId="84" fillId="0" borderId="13" xfId="0" applyFont="1" applyFill="1" applyBorder="1" applyAlignment="1">
      <alignment horizontal="left" wrapText="1" indent="4"/>
    </xf>
    <xf numFmtId="0" fontId="84" fillId="0" borderId="12" xfId="0" applyFont="1" applyFill="1" applyBorder="1" applyAlignment="1">
      <alignment horizontal="left" wrapText="1" indent="4"/>
    </xf>
    <xf numFmtId="0" fontId="84" fillId="0" borderId="32" xfId="0" applyFont="1" applyFill="1" applyBorder="1" applyAlignment="1">
      <alignment horizontal="left" wrapText="1" indent="4"/>
    </xf>
    <xf numFmtId="4" fontId="83" fillId="0" borderId="11" xfId="0" applyNumberFormat="1" applyFont="1" applyFill="1" applyBorder="1" applyAlignment="1">
      <alignment horizontal="center" vertical="center"/>
    </xf>
    <xf numFmtId="4" fontId="83" fillId="0" borderId="11" xfId="0" applyNumberFormat="1" applyFont="1" applyFill="1" applyBorder="1" applyAlignment="1">
      <alignment horizontal="center" vertical="center" wrapText="1"/>
    </xf>
    <xf numFmtId="4" fontId="98" fillId="0" borderId="11" xfId="0" applyNumberFormat="1" applyFont="1" applyFill="1" applyBorder="1" applyAlignment="1">
      <alignment vertical="center"/>
    </xf>
    <xf numFmtId="0" fontId="84" fillId="0" borderId="13" xfId="0" applyFont="1" applyFill="1" applyBorder="1" applyAlignment="1">
      <alignment horizontal="left" wrapText="1"/>
    </xf>
    <xf numFmtId="0" fontId="0" fillId="0" borderId="12" xfId="0" applyFill="1" applyBorder="1" applyAlignment="1">
      <alignment horizontal="left"/>
    </xf>
    <xf numFmtId="0" fontId="0" fillId="0" borderId="32" xfId="0" applyFill="1" applyBorder="1" applyAlignment="1">
      <alignment horizontal="left"/>
    </xf>
    <xf numFmtId="4" fontId="93" fillId="0" borderId="11" xfId="0" applyNumberFormat="1" applyFont="1" applyFill="1" applyBorder="1" applyAlignment="1">
      <alignment horizontal="center" vertical="center"/>
    </xf>
    <xf numFmtId="4" fontId="93" fillId="0" borderId="11" xfId="0" applyNumberFormat="1" applyFont="1" applyFill="1" applyBorder="1" applyAlignment="1">
      <alignment horizontal="center" vertical="center" wrapText="1"/>
    </xf>
    <xf numFmtId="0" fontId="84" fillId="0" borderId="12" xfId="0" applyFont="1" applyFill="1" applyBorder="1" applyAlignment="1">
      <alignment horizontal="left" wrapText="1"/>
    </xf>
    <xf numFmtId="0" fontId="84" fillId="0" borderId="32" xfId="0" applyFont="1" applyFill="1" applyBorder="1" applyAlignment="1">
      <alignment horizontal="left" wrapText="1"/>
    </xf>
    <xf numFmtId="0" fontId="83" fillId="0" borderId="13" xfId="0" applyFont="1" applyFill="1" applyBorder="1" applyAlignment="1">
      <alignment wrapText="1"/>
    </xf>
    <xf numFmtId="0" fontId="83" fillId="0" borderId="12" xfId="0" applyFont="1" applyFill="1" applyBorder="1" applyAlignment="1">
      <alignment wrapText="1"/>
    </xf>
    <xf numFmtId="0" fontId="83" fillId="0" borderId="32" xfId="0" applyFont="1" applyFill="1" applyBorder="1" applyAlignment="1">
      <alignment wrapText="1"/>
    </xf>
    <xf numFmtId="4" fontId="96" fillId="0" borderId="13" xfId="0" applyNumberFormat="1" applyFont="1" applyFill="1" applyBorder="1" applyAlignment="1">
      <alignment horizontal="center" vertical="center" wrapText="1"/>
    </xf>
    <xf numFmtId="4" fontId="100" fillId="0" borderId="12" xfId="0" applyNumberFormat="1" applyFont="1" applyFill="1" applyBorder="1" applyAlignment="1">
      <alignment vertical="center"/>
    </xf>
    <xf numFmtId="4" fontId="100" fillId="0" borderId="32" xfId="0" applyNumberFormat="1" applyFont="1" applyFill="1" applyBorder="1" applyAlignment="1">
      <alignment vertical="center"/>
    </xf>
    <xf numFmtId="0" fontId="83" fillId="0" borderId="13" xfId="0" applyFont="1" applyFill="1" applyBorder="1" applyAlignment="1">
      <alignment horizontal="left" wrapText="1"/>
    </xf>
    <xf numFmtId="0" fontId="83" fillId="0" borderId="12" xfId="0" applyFont="1" applyFill="1" applyBorder="1" applyAlignment="1">
      <alignment horizontal="left" wrapText="1"/>
    </xf>
    <xf numFmtId="0" fontId="83" fillId="0" borderId="32" xfId="0" applyFont="1" applyFill="1" applyBorder="1" applyAlignment="1">
      <alignment horizontal="left" wrapText="1"/>
    </xf>
    <xf numFmtId="4" fontId="87" fillId="0" borderId="11" xfId="0" applyNumberFormat="1" applyFont="1" applyFill="1" applyBorder="1" applyAlignment="1">
      <alignment horizontal="center" vertical="center"/>
    </xf>
    <xf numFmtId="4" fontId="87" fillId="0" borderId="11" xfId="0" applyNumberFormat="1" applyFont="1" applyFill="1" applyBorder="1" applyAlignment="1">
      <alignment horizontal="center" vertical="center" wrapText="1"/>
    </xf>
    <xf numFmtId="4" fontId="103" fillId="0" borderId="11" xfId="0" applyNumberFormat="1" applyFont="1" applyFill="1" applyBorder="1" applyAlignment="1">
      <alignment horizontal="center" vertical="center" wrapText="1"/>
    </xf>
    <xf numFmtId="0" fontId="84" fillId="0" borderId="25" xfId="0" applyFont="1" applyFill="1" applyBorder="1" applyAlignment="1">
      <alignment horizontal="left" wrapText="1"/>
    </xf>
    <xf numFmtId="0" fontId="84" fillId="0" borderId="24" xfId="0" applyFont="1" applyFill="1" applyBorder="1" applyAlignment="1">
      <alignment horizontal="left" wrapText="1"/>
    </xf>
    <xf numFmtId="0" fontId="84" fillId="0" borderId="44" xfId="0" applyFont="1" applyFill="1" applyBorder="1" applyAlignment="1">
      <alignment horizontal="left" wrapText="1"/>
    </xf>
    <xf numFmtId="0" fontId="84" fillId="0" borderId="26" xfId="0" applyFont="1" applyFill="1" applyBorder="1" applyAlignment="1">
      <alignment horizontal="left" wrapText="1"/>
    </xf>
    <xf numFmtId="0" fontId="84" fillId="0" borderId="20" xfId="0" applyFont="1" applyFill="1" applyBorder="1" applyAlignment="1">
      <alignment horizontal="left" wrapText="1"/>
    </xf>
    <xf numFmtId="0" fontId="84" fillId="0" borderId="48" xfId="0" applyFont="1" applyFill="1" applyBorder="1" applyAlignment="1">
      <alignment horizontal="left" wrapText="1"/>
    </xf>
    <xf numFmtId="4" fontId="99" fillId="0" borderId="11" xfId="0" applyNumberFormat="1" applyFont="1" applyFill="1" applyBorder="1" applyAlignment="1">
      <alignment horizontal="center" vertical="center"/>
    </xf>
    <xf numFmtId="4" fontId="99" fillId="0" borderId="10" xfId="0" applyNumberFormat="1" applyFont="1" applyFill="1" applyBorder="1" applyAlignment="1">
      <alignment horizontal="center" vertical="center"/>
    </xf>
    <xf numFmtId="4" fontId="99" fillId="0" borderId="45" xfId="0" applyNumberFormat="1" applyFont="1" applyFill="1" applyBorder="1" applyAlignment="1">
      <alignment horizontal="center" vertical="center"/>
    </xf>
    <xf numFmtId="0" fontId="84" fillId="0" borderId="13" xfId="0" applyFont="1" applyFill="1" applyBorder="1" applyAlignment="1">
      <alignment wrapText="1"/>
    </xf>
    <xf numFmtId="0" fontId="84" fillId="0" borderId="12" xfId="0" applyFont="1" applyFill="1" applyBorder="1" applyAlignment="1">
      <alignment wrapText="1"/>
    </xf>
    <xf numFmtId="0" fontId="84" fillId="0" borderId="32" xfId="0" applyFont="1" applyFill="1" applyBorder="1" applyAlignment="1">
      <alignment wrapText="1"/>
    </xf>
    <xf numFmtId="0" fontId="19" fillId="0" borderId="12" xfId="0" applyFont="1" applyFill="1" applyBorder="1" applyAlignment="1">
      <alignment/>
    </xf>
    <xf numFmtId="0" fontId="19" fillId="0" borderId="32" xfId="0" applyFont="1" applyFill="1" applyBorder="1" applyAlignment="1">
      <alignment/>
    </xf>
    <xf numFmtId="4" fontId="86" fillId="0" borderId="11" xfId="0" applyNumberFormat="1" applyFont="1" applyFill="1" applyBorder="1" applyAlignment="1">
      <alignment horizontal="center" vertical="center"/>
    </xf>
    <xf numFmtId="4" fontId="100" fillId="0" borderId="11" xfId="0" applyNumberFormat="1" applyFont="1" applyFill="1" applyBorder="1" applyAlignment="1">
      <alignment vertical="center"/>
    </xf>
    <xf numFmtId="4" fontId="86" fillId="0" borderId="13" xfId="0" applyNumberFormat="1" applyFont="1" applyFill="1" applyBorder="1" applyAlignment="1">
      <alignment horizontal="center" vertical="center" wrapText="1"/>
    </xf>
    <xf numFmtId="4" fontId="86" fillId="0" borderId="12" xfId="0" applyNumberFormat="1" applyFont="1" applyFill="1" applyBorder="1" applyAlignment="1">
      <alignment horizontal="center" vertical="center" wrapText="1"/>
    </xf>
    <xf numFmtId="4" fontId="86" fillId="0" borderId="32" xfId="0" applyNumberFormat="1" applyFont="1" applyFill="1" applyBorder="1" applyAlignment="1">
      <alignment horizontal="center" vertical="center" wrapText="1"/>
    </xf>
    <xf numFmtId="4" fontId="92" fillId="0" borderId="13" xfId="0" applyNumberFormat="1" applyFont="1" applyFill="1" applyBorder="1" applyAlignment="1">
      <alignment horizontal="center" vertical="center" wrapText="1"/>
    </xf>
    <xf numFmtId="4" fontId="92" fillId="0" borderId="12" xfId="0" applyNumberFormat="1" applyFont="1" applyFill="1" applyBorder="1" applyAlignment="1">
      <alignment horizontal="center" vertical="center" wrapText="1"/>
    </xf>
    <xf numFmtId="4" fontId="92" fillId="0" borderId="32" xfId="0" applyNumberFormat="1" applyFont="1" applyFill="1" applyBorder="1" applyAlignment="1">
      <alignment horizontal="center" vertical="center" wrapText="1"/>
    </xf>
    <xf numFmtId="0" fontId="84" fillId="0" borderId="11" xfId="0" applyFont="1" applyFill="1" applyBorder="1" applyAlignment="1">
      <alignment horizontal="left" wrapText="1" indent="2"/>
    </xf>
    <xf numFmtId="0" fontId="85" fillId="0" borderId="0" xfId="0" applyFont="1" applyFill="1" applyAlignment="1">
      <alignment horizontal="justify"/>
    </xf>
    <xf numFmtId="0" fontId="84" fillId="0" borderId="11" xfId="0" applyFont="1" applyFill="1" applyBorder="1" applyAlignment="1">
      <alignment horizontal="justify" vertical="top" wrapText="1"/>
    </xf>
    <xf numFmtId="0" fontId="91" fillId="0" borderId="11" xfId="0" applyFont="1" applyFill="1" applyBorder="1" applyAlignment="1">
      <alignment horizontal="center" vertical="center"/>
    </xf>
    <xf numFmtId="0" fontId="101" fillId="0" borderId="0" xfId="0" applyFont="1" applyFill="1" applyBorder="1" applyAlignment="1">
      <alignment horizontal="left" vertical="center" wrapText="1"/>
    </xf>
    <xf numFmtId="0" fontId="104" fillId="0" borderId="0" xfId="0" applyFont="1" applyFill="1" applyAlignment="1">
      <alignment horizontal="center" wrapText="1"/>
    </xf>
    <xf numFmtId="0" fontId="21" fillId="0" borderId="14" xfId="0" applyFont="1" applyFill="1" applyBorder="1" applyAlignment="1">
      <alignment horizontal="center" vertical="top" wrapText="1"/>
    </xf>
    <xf numFmtId="0" fontId="21" fillId="0" borderId="28" xfId="0" applyFont="1" applyFill="1" applyBorder="1" applyAlignment="1">
      <alignment horizontal="center" vertical="top" wrapText="1"/>
    </xf>
    <xf numFmtId="0" fontId="21" fillId="0" borderId="16" xfId="0" applyFont="1" applyFill="1" applyBorder="1" applyAlignment="1">
      <alignment horizontal="center" vertical="top" wrapText="1"/>
    </xf>
    <xf numFmtId="0" fontId="21" fillId="0" borderId="18" xfId="0" applyFont="1" applyFill="1" applyBorder="1" applyAlignment="1">
      <alignment horizontal="center" vertical="top" wrapText="1"/>
    </xf>
    <xf numFmtId="0" fontId="21" fillId="0" borderId="30" xfId="0" applyFont="1" applyFill="1" applyBorder="1" applyAlignment="1">
      <alignment horizontal="center" vertical="top" wrapText="1"/>
    </xf>
    <xf numFmtId="0" fontId="21" fillId="0" borderId="29" xfId="0" applyFont="1" applyFill="1" applyBorder="1" applyAlignment="1">
      <alignment horizontal="center" vertical="top" wrapText="1"/>
    </xf>
    <xf numFmtId="0" fontId="21" fillId="0" borderId="15" xfId="0" applyFont="1" applyFill="1" applyBorder="1" applyAlignment="1">
      <alignment horizontal="center" vertical="top" wrapText="1"/>
    </xf>
    <xf numFmtId="0" fontId="21" fillId="0" borderId="23" xfId="0" applyFont="1" applyFill="1" applyBorder="1" applyAlignment="1">
      <alignment horizontal="center" vertical="top" wrapText="1"/>
    </xf>
    <xf numFmtId="0" fontId="21" fillId="0" borderId="50" xfId="0" applyFont="1" applyFill="1" applyBorder="1" applyAlignment="1">
      <alignment horizontal="center" vertical="top" wrapText="1"/>
    </xf>
    <xf numFmtId="0" fontId="21" fillId="0" borderId="51" xfId="0" applyFont="1" applyFill="1" applyBorder="1" applyAlignment="1">
      <alignment horizontal="center" vertical="top" wrapText="1"/>
    </xf>
    <xf numFmtId="0" fontId="21" fillId="0" borderId="52" xfId="0" applyFont="1" applyFill="1" applyBorder="1" applyAlignment="1">
      <alignment horizontal="center" vertical="top" wrapText="1"/>
    </xf>
    <xf numFmtId="0" fontId="21" fillId="0" borderId="19" xfId="0" applyFont="1" applyFill="1" applyBorder="1" applyAlignment="1">
      <alignment horizontal="center" vertical="top" wrapText="1"/>
    </xf>
    <xf numFmtId="0" fontId="22" fillId="0" borderId="18" xfId="42" applyFont="1" applyFill="1" applyBorder="1" applyAlignment="1" applyProtection="1">
      <alignment horizontal="center" vertical="top" wrapText="1"/>
      <protection/>
    </xf>
    <xf numFmtId="0" fontId="22" fillId="0" borderId="30" xfId="42" applyFont="1" applyFill="1" applyBorder="1" applyAlignment="1" applyProtection="1">
      <alignment horizontal="center" vertical="top" wrapText="1"/>
      <protection/>
    </xf>
    <xf numFmtId="0" fontId="22" fillId="0" borderId="29" xfId="42" applyFont="1" applyFill="1" applyBorder="1" applyAlignment="1" applyProtection="1">
      <alignment horizontal="center" vertical="top" wrapText="1"/>
      <protection/>
    </xf>
    <xf numFmtId="0" fontId="104" fillId="0" borderId="0" xfId="0" applyFont="1" applyAlignment="1">
      <alignment horizontal="center" wrapText="1"/>
    </xf>
    <xf numFmtId="0" fontId="104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garantf1://70253464.15/" TargetMode="External" /><Relationship Id="rId2" Type="http://schemas.openxmlformats.org/officeDocument/2006/relationships/hyperlink" Target="garantf1://12088083.0/" TargetMode="Externa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garantf1://12012604.79/" TargetMode="Externa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44"/>
  <sheetViews>
    <sheetView tabSelected="1" zoomScale="80" zoomScaleNormal="80" zoomScalePageLayoutView="0" workbookViewId="0" topLeftCell="A1">
      <selection activeCell="E17" sqref="E17:R18"/>
    </sheetView>
  </sheetViews>
  <sheetFormatPr defaultColWidth="9.00390625" defaultRowHeight="12.75"/>
  <cols>
    <col min="1" max="1" width="5.125" style="1" customWidth="1"/>
    <col min="2" max="2" width="10.75390625" style="1" customWidth="1"/>
    <col min="3" max="3" width="15.625" style="1" customWidth="1"/>
    <col min="4" max="4" width="1.00390625" style="1" customWidth="1"/>
    <col min="5" max="7" width="5.125" style="1" customWidth="1"/>
    <col min="8" max="8" width="12.375" style="1" customWidth="1"/>
    <col min="9" max="9" width="8.75390625" style="1" customWidth="1"/>
    <col min="10" max="11" width="5.125" style="1" customWidth="1"/>
    <col min="12" max="12" width="5.375" style="1" customWidth="1"/>
    <col min="13" max="13" width="5.125" style="1" hidden="1" customWidth="1"/>
    <col min="14" max="14" width="4.375" style="1" customWidth="1"/>
    <col min="15" max="15" width="1.625" style="1" hidden="1" customWidth="1"/>
    <col min="16" max="16" width="5.625" style="1" customWidth="1"/>
    <col min="17" max="17" width="5.00390625" style="1" customWidth="1"/>
    <col min="18" max="18" width="5.625" style="1" customWidth="1"/>
    <col min="19" max="19" width="2.25390625" style="1" customWidth="1"/>
    <col min="20" max="20" width="8.625" style="1" customWidth="1"/>
    <col min="21" max="21" width="6.625" style="1" customWidth="1"/>
    <col min="22" max="22" width="9.75390625" style="1" customWidth="1"/>
    <col min="23" max="23" width="7.25390625" style="1" customWidth="1"/>
    <col min="24" max="24" width="5.375" style="1" customWidth="1"/>
    <col min="25" max="16384" width="9.125" style="109" customWidth="1"/>
  </cols>
  <sheetData>
    <row r="1" spans="1:24" ht="5.2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s="111" customFormat="1" ht="15.75">
      <c r="A2" s="240"/>
      <c r="B2" s="240"/>
      <c r="C2" s="240"/>
      <c r="D2" s="240"/>
      <c r="E2" s="240"/>
      <c r="F2" s="240"/>
      <c r="G2" s="240"/>
      <c r="H2" s="240"/>
      <c r="I2" s="4"/>
      <c r="J2" s="4"/>
      <c r="K2" s="4"/>
      <c r="L2" s="4"/>
      <c r="M2" s="4"/>
      <c r="N2" s="110"/>
      <c r="O2" s="110"/>
      <c r="P2" s="110"/>
      <c r="Q2" s="110"/>
      <c r="R2" s="110"/>
      <c r="S2" s="110"/>
      <c r="T2" s="241" t="s">
        <v>174</v>
      </c>
      <c r="U2" s="241"/>
      <c r="V2" s="241"/>
      <c r="W2" s="241"/>
      <c r="X2" s="241"/>
    </row>
    <row r="3" spans="1:24" s="111" customFormat="1" ht="12" customHeight="1">
      <c r="A3" s="250"/>
      <c r="B3" s="250"/>
      <c r="C3" s="250"/>
      <c r="D3" s="250"/>
      <c r="E3" s="250"/>
      <c r="F3" s="250"/>
      <c r="G3" s="250"/>
      <c r="H3" s="250"/>
      <c r="I3" s="4"/>
      <c r="J3" s="4"/>
      <c r="K3" s="4"/>
      <c r="L3" s="4"/>
      <c r="M3" s="4"/>
      <c r="N3" s="112"/>
      <c r="O3" s="112"/>
      <c r="P3" s="112"/>
      <c r="Q3" s="242" t="s">
        <v>261</v>
      </c>
      <c r="R3" s="242"/>
      <c r="S3" s="242"/>
      <c r="T3" s="242"/>
      <c r="U3" s="242"/>
      <c r="V3" s="242"/>
      <c r="W3" s="242"/>
      <c r="X3" s="242"/>
    </row>
    <row r="4" spans="1:24" s="111" customFormat="1" ht="4.5" customHeight="1">
      <c r="A4" s="250"/>
      <c r="B4" s="250"/>
      <c r="C4" s="250"/>
      <c r="D4" s="250"/>
      <c r="E4" s="250"/>
      <c r="F4" s="250"/>
      <c r="G4" s="250"/>
      <c r="H4" s="250"/>
      <c r="I4" s="4"/>
      <c r="J4" s="4"/>
      <c r="K4" s="4"/>
      <c r="L4" s="4"/>
      <c r="M4" s="4"/>
      <c r="N4" s="112"/>
      <c r="O4" s="112"/>
      <c r="P4" s="112"/>
      <c r="Q4" s="224"/>
      <c r="R4" s="224"/>
      <c r="S4" s="224"/>
      <c r="T4" s="224"/>
      <c r="U4" s="224"/>
      <c r="V4" s="224"/>
      <c r="W4" s="224"/>
      <c r="X4" s="224"/>
    </row>
    <row r="5" spans="1:24" s="111" customFormat="1" ht="15.75" customHeight="1">
      <c r="A5" s="250"/>
      <c r="B5" s="250"/>
      <c r="C5" s="250"/>
      <c r="D5" s="250"/>
      <c r="E5" s="250"/>
      <c r="F5" s="250"/>
      <c r="G5" s="250"/>
      <c r="H5" s="250"/>
      <c r="I5" s="4"/>
      <c r="J5" s="4"/>
      <c r="K5" s="4"/>
      <c r="L5" s="4"/>
      <c r="M5" s="4"/>
      <c r="N5" s="112"/>
      <c r="O5" s="112"/>
      <c r="P5" s="112"/>
      <c r="Q5" s="235" t="s">
        <v>262</v>
      </c>
      <c r="R5" s="235"/>
      <c r="S5" s="235"/>
      <c r="T5" s="235"/>
      <c r="U5" s="235"/>
      <c r="V5" s="235"/>
      <c r="W5" s="235"/>
      <c r="X5" s="235"/>
    </row>
    <row r="6" spans="1:24" s="111" customFormat="1" ht="10.5" customHeight="1">
      <c r="A6" s="113"/>
      <c r="B6" s="113"/>
      <c r="C6" s="113"/>
      <c r="D6" s="113"/>
      <c r="E6" s="113"/>
      <c r="F6" s="113"/>
      <c r="G6" s="113"/>
      <c r="H6" s="88"/>
      <c r="I6" s="4"/>
      <c r="J6" s="4"/>
      <c r="K6" s="4"/>
      <c r="L6" s="4"/>
      <c r="M6" s="4"/>
      <c r="N6" s="114"/>
      <c r="O6" s="114"/>
      <c r="P6" s="114"/>
      <c r="Q6" s="290" t="s">
        <v>4</v>
      </c>
      <c r="R6" s="290"/>
      <c r="S6" s="290"/>
      <c r="T6" s="290"/>
      <c r="U6" s="290"/>
      <c r="V6" s="290"/>
      <c r="W6" s="290"/>
      <c r="X6" s="290"/>
    </row>
    <row r="7" spans="1:24" s="111" customFormat="1" ht="15.75">
      <c r="A7" s="96"/>
      <c r="B7" s="96"/>
      <c r="C7" s="96"/>
      <c r="D7" s="96"/>
      <c r="E7" s="96"/>
      <c r="F7" s="96"/>
      <c r="G7" s="96"/>
      <c r="H7" s="96"/>
      <c r="I7" s="4"/>
      <c r="J7" s="4"/>
      <c r="K7" s="4"/>
      <c r="L7" s="4"/>
      <c r="M7" s="4"/>
      <c r="N7" s="114"/>
      <c r="O7" s="114"/>
      <c r="P7" s="114"/>
      <c r="Q7" s="78"/>
      <c r="R7" s="115"/>
      <c r="S7" s="115"/>
      <c r="T7" s="246"/>
      <c r="U7" s="246"/>
      <c r="V7" s="246"/>
      <c r="W7" s="246"/>
      <c r="X7" s="246"/>
    </row>
    <row r="8" spans="1:24" s="118" customFormat="1" ht="10.5" customHeight="1">
      <c r="A8" s="116"/>
      <c r="B8" s="116"/>
      <c r="C8" s="116"/>
      <c r="D8" s="116"/>
      <c r="E8" s="116"/>
      <c r="F8" s="116"/>
      <c r="G8" s="116"/>
      <c r="H8" s="96"/>
      <c r="I8" s="69"/>
      <c r="J8" s="69"/>
      <c r="K8" s="69"/>
      <c r="L8" s="69"/>
      <c r="M8" s="69"/>
      <c r="N8" s="251"/>
      <c r="O8" s="251"/>
      <c r="P8" s="251"/>
      <c r="Q8" s="251"/>
      <c r="R8" s="117" t="s">
        <v>0</v>
      </c>
      <c r="S8" s="117"/>
      <c r="T8" s="252" t="s">
        <v>175</v>
      </c>
      <c r="U8" s="252"/>
      <c r="V8" s="252"/>
      <c r="W8" s="252"/>
      <c r="X8" s="252"/>
    </row>
    <row r="9" spans="1:24" s="111" customFormat="1" ht="15.75">
      <c r="A9" s="240"/>
      <c r="B9" s="240"/>
      <c r="C9" s="240"/>
      <c r="D9" s="240"/>
      <c r="E9" s="240"/>
      <c r="F9" s="240"/>
      <c r="G9" s="240"/>
      <c r="H9" s="96"/>
      <c r="I9" s="6"/>
      <c r="J9" s="4"/>
      <c r="K9" s="4"/>
      <c r="L9" s="4"/>
      <c r="M9" s="4"/>
      <c r="N9" s="45"/>
      <c r="O9" s="46"/>
      <c r="P9" s="47"/>
      <c r="Q9" s="78" t="s">
        <v>258</v>
      </c>
      <c r="R9" s="78"/>
      <c r="S9" s="78" t="s">
        <v>257</v>
      </c>
      <c r="T9" s="253"/>
      <c r="U9" s="253"/>
      <c r="V9" s="119">
        <f>I12</f>
        <v>2018</v>
      </c>
      <c r="W9" s="120" t="s">
        <v>5</v>
      </c>
      <c r="X9" s="120"/>
    </row>
    <row r="10" spans="1:24" s="111" customFormat="1" ht="15.75" thickBo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5"/>
      <c r="O10" s="44"/>
      <c r="P10" s="47"/>
      <c r="Q10" s="44"/>
      <c r="R10" s="44"/>
      <c r="S10" s="44"/>
      <c r="T10" s="44"/>
      <c r="U10" s="44"/>
      <c r="V10" s="44"/>
      <c r="W10" s="44"/>
      <c r="X10" s="44"/>
    </row>
    <row r="11" spans="1:24" s="111" customFormat="1" ht="15">
      <c r="A11" s="294" t="s">
        <v>278</v>
      </c>
      <c r="B11" s="294"/>
      <c r="C11" s="294"/>
      <c r="D11" s="294"/>
      <c r="E11" s="294"/>
      <c r="F11" s="294"/>
      <c r="G11" s="294"/>
      <c r="H11" s="294"/>
      <c r="I11" s="294"/>
      <c r="J11" s="294"/>
      <c r="K11" s="294"/>
      <c r="L11" s="294"/>
      <c r="M11" s="294"/>
      <c r="N11" s="294"/>
      <c r="O11" s="294"/>
      <c r="P11" s="294"/>
      <c r="Q11" s="294"/>
      <c r="R11" s="294"/>
      <c r="S11" s="294"/>
      <c r="T11" s="294"/>
      <c r="U11" s="243" t="s">
        <v>176</v>
      </c>
      <c r="V11" s="244"/>
      <c r="W11" s="244"/>
      <c r="X11" s="245"/>
    </row>
    <row r="12" spans="1:24" s="111" customFormat="1" ht="15">
      <c r="A12" s="4"/>
      <c r="B12" s="4"/>
      <c r="C12" s="4"/>
      <c r="D12" s="4"/>
      <c r="E12" s="45" t="s">
        <v>1</v>
      </c>
      <c r="F12" s="95">
        <v>28</v>
      </c>
      <c r="G12" s="47" t="s">
        <v>2</v>
      </c>
      <c r="H12" s="212" t="s">
        <v>287</v>
      </c>
      <c r="I12" s="50">
        <v>2018</v>
      </c>
      <c r="J12" s="4" t="s">
        <v>5</v>
      </c>
      <c r="K12" s="4"/>
      <c r="L12" s="4"/>
      <c r="M12" s="4"/>
      <c r="N12" s="4"/>
      <c r="O12" s="45"/>
      <c r="P12" s="112"/>
      <c r="Q12" s="121"/>
      <c r="R12" s="47"/>
      <c r="S12" s="47"/>
      <c r="T12" s="49" t="s">
        <v>177</v>
      </c>
      <c r="U12" s="65">
        <f>F12</f>
        <v>28</v>
      </c>
      <c r="V12" s="95" t="str">
        <f>H12</f>
        <v>ноября</v>
      </c>
      <c r="W12" s="48">
        <f>I12</f>
        <v>2018</v>
      </c>
      <c r="X12" s="66" t="s">
        <v>5</v>
      </c>
    </row>
    <row r="13" spans="1:24" s="111" customFormat="1" ht="15">
      <c r="A13" s="4"/>
      <c r="B13" s="4"/>
      <c r="C13" s="45"/>
      <c r="D13" s="94"/>
      <c r="E13" s="94"/>
      <c r="F13" s="45"/>
      <c r="G13" s="49"/>
      <c r="H13" s="4"/>
      <c r="I13" s="4"/>
      <c r="J13" s="4"/>
      <c r="K13" s="4"/>
      <c r="L13" s="4"/>
      <c r="M13" s="4"/>
      <c r="N13" s="4"/>
      <c r="O13" s="45"/>
      <c r="P13" s="112"/>
      <c r="Q13" s="121"/>
      <c r="R13" s="47"/>
      <c r="S13" s="47"/>
      <c r="T13" s="45"/>
      <c r="U13" s="247"/>
      <c r="V13" s="248"/>
      <c r="W13" s="248"/>
      <c r="X13" s="249"/>
    </row>
    <row r="14" spans="1:24" s="111" customFormat="1" ht="25.5" customHeight="1">
      <c r="A14" s="225" t="s">
        <v>6</v>
      </c>
      <c r="B14" s="225"/>
      <c r="C14" s="225"/>
      <c r="D14" s="70"/>
      <c r="E14" s="224" t="s">
        <v>263</v>
      </c>
      <c r="F14" s="224"/>
      <c r="G14" s="224"/>
      <c r="H14" s="224"/>
      <c r="I14" s="224"/>
      <c r="J14" s="224"/>
      <c r="K14" s="224"/>
      <c r="L14" s="224"/>
      <c r="M14" s="224"/>
      <c r="N14" s="224"/>
      <c r="O14" s="224"/>
      <c r="P14" s="224"/>
      <c r="Q14" s="224"/>
      <c r="R14" s="224"/>
      <c r="S14" s="97"/>
      <c r="T14" s="49" t="s">
        <v>178</v>
      </c>
      <c r="U14" s="237">
        <v>6433006405</v>
      </c>
      <c r="V14" s="238"/>
      <c r="W14" s="238"/>
      <c r="X14" s="239"/>
    </row>
    <row r="15" spans="1:24" s="111" customFormat="1" ht="7.5" customHeight="1">
      <c r="A15" s="93"/>
      <c r="B15" s="93"/>
      <c r="C15" s="93"/>
      <c r="D15" s="71"/>
      <c r="E15" s="229"/>
      <c r="F15" s="229"/>
      <c r="G15" s="229"/>
      <c r="H15" s="229"/>
      <c r="I15" s="229"/>
      <c r="J15" s="229"/>
      <c r="K15" s="229"/>
      <c r="L15" s="229"/>
      <c r="M15" s="229"/>
      <c r="N15" s="229"/>
      <c r="O15" s="229"/>
      <c r="P15" s="229"/>
      <c r="Q15" s="229"/>
      <c r="R15" s="229"/>
      <c r="S15" s="94"/>
      <c r="T15" s="254" t="s">
        <v>179</v>
      </c>
      <c r="U15" s="228">
        <v>643301001</v>
      </c>
      <c r="V15" s="229"/>
      <c r="W15" s="229"/>
      <c r="X15" s="230"/>
    </row>
    <row r="16" spans="1:24" s="111" customFormat="1" ht="13.5" customHeight="1">
      <c r="A16" s="225" t="s">
        <v>7</v>
      </c>
      <c r="B16" s="225"/>
      <c r="C16" s="225"/>
      <c r="D16" s="71"/>
      <c r="E16" s="224" t="s">
        <v>265</v>
      </c>
      <c r="F16" s="224"/>
      <c r="G16" s="224"/>
      <c r="H16" s="224"/>
      <c r="I16" s="224"/>
      <c r="J16" s="224"/>
      <c r="K16" s="224"/>
      <c r="L16" s="224"/>
      <c r="M16" s="224"/>
      <c r="N16" s="224"/>
      <c r="O16" s="224"/>
      <c r="P16" s="224"/>
      <c r="Q16" s="224"/>
      <c r="R16" s="224"/>
      <c r="S16" s="97"/>
      <c r="T16" s="254"/>
      <c r="U16" s="234"/>
      <c r="V16" s="235"/>
      <c r="W16" s="235"/>
      <c r="X16" s="236"/>
    </row>
    <row r="17" spans="1:24" s="111" customFormat="1" ht="15">
      <c r="A17" s="71"/>
      <c r="B17" s="71"/>
      <c r="C17" s="71"/>
      <c r="D17" s="71"/>
      <c r="E17" s="261" t="s">
        <v>264</v>
      </c>
      <c r="F17" s="261"/>
      <c r="G17" s="261"/>
      <c r="H17" s="261"/>
      <c r="I17" s="261"/>
      <c r="J17" s="261"/>
      <c r="K17" s="261"/>
      <c r="L17" s="261"/>
      <c r="M17" s="261"/>
      <c r="N17" s="261"/>
      <c r="O17" s="261"/>
      <c r="P17" s="261"/>
      <c r="Q17" s="261"/>
      <c r="R17" s="261"/>
      <c r="S17" s="97"/>
      <c r="T17" s="49"/>
      <c r="U17" s="228"/>
      <c r="V17" s="229"/>
      <c r="W17" s="229"/>
      <c r="X17" s="230"/>
    </row>
    <row r="18" spans="1:24" s="111" customFormat="1" ht="10.5" customHeight="1">
      <c r="A18" s="225" t="s">
        <v>3</v>
      </c>
      <c r="B18" s="225"/>
      <c r="C18" s="225"/>
      <c r="D18" s="71"/>
      <c r="E18" s="224"/>
      <c r="F18" s="224"/>
      <c r="G18" s="224"/>
      <c r="H18" s="224"/>
      <c r="I18" s="224"/>
      <c r="J18" s="224"/>
      <c r="K18" s="224"/>
      <c r="L18" s="224"/>
      <c r="M18" s="224"/>
      <c r="N18" s="224"/>
      <c r="O18" s="224"/>
      <c r="P18" s="224"/>
      <c r="Q18" s="224"/>
      <c r="R18" s="224"/>
      <c r="S18" s="97"/>
      <c r="T18" s="49"/>
      <c r="U18" s="234"/>
      <c r="V18" s="235"/>
      <c r="W18" s="235"/>
      <c r="X18" s="236"/>
    </row>
    <row r="19" spans="1:24" s="111" customFormat="1" ht="8.25" customHeight="1">
      <c r="A19" s="72"/>
      <c r="B19" s="72"/>
      <c r="C19" s="72"/>
      <c r="D19" s="72"/>
      <c r="E19" s="229"/>
      <c r="F19" s="229"/>
      <c r="G19" s="229"/>
      <c r="H19" s="229"/>
      <c r="I19" s="229"/>
      <c r="J19" s="229"/>
      <c r="K19" s="229"/>
      <c r="L19" s="229"/>
      <c r="M19" s="229"/>
      <c r="N19" s="229"/>
      <c r="O19" s="229"/>
      <c r="P19" s="229"/>
      <c r="Q19" s="229"/>
      <c r="R19" s="229"/>
      <c r="S19" s="94"/>
      <c r="T19" s="4"/>
      <c r="U19" s="228"/>
      <c r="V19" s="229"/>
      <c r="W19" s="229"/>
      <c r="X19" s="230"/>
    </row>
    <row r="20" spans="1:24" s="111" customFormat="1" ht="15" customHeight="1">
      <c r="A20" s="260" t="s">
        <v>8</v>
      </c>
      <c r="B20" s="260"/>
      <c r="C20" s="260"/>
      <c r="D20" s="260"/>
      <c r="E20" s="242" t="s">
        <v>266</v>
      </c>
      <c r="F20" s="242"/>
      <c r="G20" s="242"/>
      <c r="H20" s="242"/>
      <c r="I20" s="242"/>
      <c r="J20" s="242"/>
      <c r="K20" s="242"/>
      <c r="L20" s="242"/>
      <c r="M20" s="242"/>
      <c r="N20" s="242"/>
      <c r="O20" s="242"/>
      <c r="P20" s="242"/>
      <c r="Q20" s="242"/>
      <c r="R20" s="242"/>
      <c r="S20" s="97"/>
      <c r="T20" s="4"/>
      <c r="U20" s="231"/>
      <c r="V20" s="232"/>
      <c r="W20" s="232"/>
      <c r="X20" s="233"/>
    </row>
    <row r="21" spans="1:24" s="111" customFormat="1" ht="9.75" customHeight="1">
      <c r="A21" s="260"/>
      <c r="B21" s="260"/>
      <c r="C21" s="260"/>
      <c r="D21" s="260"/>
      <c r="E21" s="224"/>
      <c r="F21" s="224"/>
      <c r="G21" s="224"/>
      <c r="H21" s="224"/>
      <c r="I21" s="224"/>
      <c r="J21" s="224"/>
      <c r="K21" s="224"/>
      <c r="L21" s="224"/>
      <c r="M21" s="224"/>
      <c r="N21" s="224"/>
      <c r="O21" s="224"/>
      <c r="P21" s="224"/>
      <c r="Q21" s="224"/>
      <c r="R21" s="224"/>
      <c r="S21" s="97"/>
      <c r="T21" s="4"/>
      <c r="U21" s="234"/>
      <c r="V21" s="235"/>
      <c r="W21" s="235"/>
      <c r="X21" s="236"/>
    </row>
    <row r="22" spans="1:24" s="111" customFormat="1" ht="7.5" customHeight="1">
      <c r="A22" s="72"/>
      <c r="B22" s="72"/>
      <c r="C22" s="72"/>
      <c r="D22" s="72"/>
      <c r="E22" s="261" t="s">
        <v>267</v>
      </c>
      <c r="F22" s="261"/>
      <c r="G22" s="261"/>
      <c r="H22" s="261"/>
      <c r="I22" s="261"/>
      <c r="J22" s="261"/>
      <c r="K22" s="261"/>
      <c r="L22" s="261"/>
      <c r="M22" s="261"/>
      <c r="N22" s="261"/>
      <c r="O22" s="261"/>
      <c r="P22" s="261"/>
      <c r="Q22" s="261"/>
      <c r="R22" s="261"/>
      <c r="S22" s="97"/>
      <c r="T22" s="4"/>
      <c r="U22" s="228"/>
      <c r="V22" s="229"/>
      <c r="W22" s="229"/>
      <c r="X22" s="230"/>
    </row>
    <row r="23" spans="1:24" s="111" customFormat="1" ht="15" customHeight="1" hidden="1">
      <c r="A23" s="260" t="s">
        <v>9</v>
      </c>
      <c r="B23" s="260"/>
      <c r="C23" s="260"/>
      <c r="D23" s="260"/>
      <c r="E23" s="242"/>
      <c r="F23" s="242"/>
      <c r="G23" s="242"/>
      <c r="H23" s="242"/>
      <c r="I23" s="242"/>
      <c r="J23" s="242"/>
      <c r="K23" s="242"/>
      <c r="L23" s="242"/>
      <c r="M23" s="242"/>
      <c r="N23" s="242"/>
      <c r="O23" s="242"/>
      <c r="P23" s="242"/>
      <c r="Q23" s="242"/>
      <c r="R23" s="242"/>
      <c r="S23" s="97"/>
      <c r="T23" s="4"/>
      <c r="U23" s="231"/>
      <c r="V23" s="232"/>
      <c r="W23" s="232"/>
      <c r="X23" s="233"/>
    </row>
    <row r="24" spans="1:24" s="111" customFormat="1" ht="24.75" customHeight="1">
      <c r="A24" s="260"/>
      <c r="B24" s="260"/>
      <c r="C24" s="260"/>
      <c r="D24" s="260"/>
      <c r="E24" s="224"/>
      <c r="F24" s="224"/>
      <c r="G24" s="224"/>
      <c r="H24" s="224"/>
      <c r="I24" s="224"/>
      <c r="J24" s="224"/>
      <c r="K24" s="224"/>
      <c r="L24" s="224"/>
      <c r="M24" s="224"/>
      <c r="N24" s="224"/>
      <c r="O24" s="224"/>
      <c r="P24" s="224"/>
      <c r="Q24" s="224"/>
      <c r="R24" s="224"/>
      <c r="S24" s="97"/>
      <c r="T24" s="4"/>
      <c r="U24" s="234"/>
      <c r="V24" s="235"/>
      <c r="W24" s="235"/>
      <c r="X24" s="236"/>
    </row>
    <row r="25" spans="1:24" s="111" customFormat="1" ht="15" customHeight="1">
      <c r="A25" s="225" t="s">
        <v>10</v>
      </c>
      <c r="B25" s="225"/>
      <c r="C25" s="225"/>
      <c r="D25" s="71"/>
      <c r="E25" s="276" t="s">
        <v>11</v>
      </c>
      <c r="F25" s="276"/>
      <c r="G25" s="276"/>
      <c r="H25" s="276"/>
      <c r="I25" s="276"/>
      <c r="J25" s="276"/>
      <c r="K25" s="276"/>
      <c r="L25" s="276"/>
      <c r="M25" s="276"/>
      <c r="N25" s="276"/>
      <c r="O25" s="276"/>
      <c r="P25" s="276"/>
      <c r="Q25" s="276"/>
      <c r="R25" s="276"/>
      <c r="S25" s="72"/>
      <c r="T25" s="5" t="s">
        <v>180</v>
      </c>
      <c r="U25" s="234">
        <v>383</v>
      </c>
      <c r="V25" s="235"/>
      <c r="W25" s="235"/>
      <c r="X25" s="236"/>
    </row>
    <row r="26" spans="1:24" s="111" customFormat="1" ht="15.75" thickBot="1">
      <c r="A26" s="4"/>
      <c r="B26" s="4"/>
      <c r="C26" s="4"/>
      <c r="D26" s="262"/>
      <c r="E26" s="263"/>
      <c r="F26" s="263"/>
      <c r="G26" s="263"/>
      <c r="H26" s="263"/>
      <c r="I26" s="263"/>
      <c r="J26" s="263"/>
      <c r="K26" s="263"/>
      <c r="L26" s="263"/>
      <c r="M26" s="263"/>
      <c r="N26" s="263"/>
      <c r="O26" s="263"/>
      <c r="P26" s="263"/>
      <c r="Q26" s="263"/>
      <c r="R26" s="263"/>
      <c r="S26" s="122"/>
      <c r="T26" s="5" t="s">
        <v>181</v>
      </c>
      <c r="U26" s="264"/>
      <c r="V26" s="265"/>
      <c r="W26" s="265"/>
      <c r="X26" s="266"/>
    </row>
    <row r="27" spans="1:24" s="111" customFormat="1" ht="7.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</row>
    <row r="28" spans="1:24" s="111" customFormat="1" ht="15">
      <c r="A28" s="256" t="s">
        <v>99</v>
      </c>
      <c r="B28" s="256"/>
      <c r="C28" s="256"/>
      <c r="D28" s="256"/>
      <c r="E28" s="256"/>
      <c r="F28" s="256"/>
      <c r="G28" s="256"/>
      <c r="H28" s="256"/>
      <c r="I28" s="256"/>
      <c r="J28" s="256"/>
      <c r="K28" s="256"/>
      <c r="L28" s="256"/>
      <c r="M28" s="256"/>
      <c r="N28" s="256"/>
      <c r="O28" s="256"/>
      <c r="P28" s="256"/>
      <c r="Q28" s="256"/>
      <c r="R28" s="256"/>
      <c r="S28" s="256"/>
      <c r="T28" s="256"/>
      <c r="U28" s="256"/>
      <c r="V28" s="256"/>
      <c r="W28" s="256"/>
      <c r="X28" s="256"/>
    </row>
    <row r="29" spans="1:24" s="111" customFormat="1" ht="8.25" customHeight="1">
      <c r="A29" s="1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</row>
    <row r="30" spans="1:24" s="111" customFormat="1" ht="25.5" customHeight="1">
      <c r="A30" s="274" t="s">
        <v>45</v>
      </c>
      <c r="B30" s="274"/>
      <c r="C30" s="274"/>
      <c r="D30" s="274"/>
      <c r="E30" s="274"/>
      <c r="F30" s="274"/>
      <c r="G30" s="274"/>
      <c r="H30" s="274"/>
      <c r="I30" s="274"/>
      <c r="J30" s="274"/>
      <c r="K30" s="274"/>
      <c r="L30" s="274"/>
      <c r="M30" s="274"/>
      <c r="N30" s="274"/>
      <c r="O30" s="274"/>
      <c r="P30" s="274"/>
      <c r="Q30" s="274"/>
      <c r="R30" s="274"/>
      <c r="S30" s="274"/>
      <c r="T30" s="274"/>
      <c r="U30" s="274"/>
      <c r="V30" s="274"/>
      <c r="W30" s="274"/>
      <c r="X30" s="274"/>
    </row>
    <row r="31" spans="1:24" s="111" customFormat="1" ht="52.5" customHeight="1">
      <c r="A31" s="258" t="s">
        <v>224</v>
      </c>
      <c r="B31" s="259"/>
      <c r="C31" s="259"/>
      <c r="D31" s="259"/>
      <c r="E31" s="259"/>
      <c r="F31" s="259"/>
      <c r="G31" s="259"/>
      <c r="H31" s="259"/>
      <c r="I31" s="259"/>
      <c r="J31" s="259"/>
      <c r="K31" s="259"/>
      <c r="L31" s="259"/>
      <c r="M31" s="259"/>
      <c r="N31" s="259"/>
      <c r="O31" s="259"/>
      <c r="P31" s="259"/>
      <c r="Q31" s="259"/>
      <c r="R31" s="259"/>
      <c r="S31" s="259"/>
      <c r="T31" s="259"/>
      <c r="U31" s="259"/>
      <c r="V31" s="259"/>
      <c r="W31" s="259"/>
      <c r="X31" s="259"/>
    </row>
    <row r="32" spans="1:24" s="111" customFormat="1" ht="15.75" customHeight="1">
      <c r="A32" s="274" t="s">
        <v>46</v>
      </c>
      <c r="B32" s="274"/>
      <c r="C32" s="274"/>
      <c r="D32" s="274"/>
      <c r="E32" s="274"/>
      <c r="F32" s="274"/>
      <c r="G32" s="274"/>
      <c r="H32" s="274"/>
      <c r="I32" s="274"/>
      <c r="J32" s="274"/>
      <c r="K32" s="274"/>
      <c r="L32" s="274"/>
      <c r="M32" s="274"/>
      <c r="N32" s="274"/>
      <c r="O32" s="274"/>
      <c r="P32" s="274"/>
      <c r="Q32" s="274"/>
      <c r="R32" s="274"/>
      <c r="S32" s="274"/>
      <c r="T32" s="274"/>
      <c r="U32" s="274"/>
      <c r="V32" s="274"/>
      <c r="W32" s="274"/>
      <c r="X32" s="274"/>
    </row>
    <row r="33" spans="1:24" s="111" customFormat="1" ht="47.25" customHeight="1">
      <c r="A33" s="275" t="s">
        <v>268</v>
      </c>
      <c r="B33" s="274"/>
      <c r="C33" s="274"/>
      <c r="D33" s="274"/>
      <c r="E33" s="274"/>
      <c r="F33" s="274"/>
      <c r="G33" s="274"/>
      <c r="H33" s="274"/>
      <c r="I33" s="274"/>
      <c r="J33" s="274"/>
      <c r="K33" s="274"/>
      <c r="L33" s="274"/>
      <c r="M33" s="274"/>
      <c r="N33" s="274"/>
      <c r="O33" s="274"/>
      <c r="P33" s="274"/>
      <c r="Q33" s="274"/>
      <c r="R33" s="274"/>
      <c r="S33" s="274"/>
      <c r="T33" s="274"/>
      <c r="U33" s="274"/>
      <c r="V33" s="274"/>
      <c r="W33" s="274"/>
      <c r="X33" s="274"/>
    </row>
    <row r="34" spans="1:24" s="111" customFormat="1" ht="24.75" customHeight="1">
      <c r="A34" s="274" t="s">
        <v>269</v>
      </c>
      <c r="B34" s="274"/>
      <c r="C34" s="274"/>
      <c r="D34" s="274"/>
      <c r="E34" s="274"/>
      <c r="F34" s="274"/>
      <c r="G34" s="274"/>
      <c r="H34" s="274"/>
      <c r="I34" s="274"/>
      <c r="J34" s="274"/>
      <c r="K34" s="274"/>
      <c r="L34" s="274"/>
      <c r="M34" s="274"/>
      <c r="N34" s="274"/>
      <c r="O34" s="274"/>
      <c r="P34" s="274"/>
      <c r="Q34" s="274"/>
      <c r="R34" s="274"/>
      <c r="S34" s="274"/>
      <c r="T34" s="274"/>
      <c r="U34" s="274"/>
      <c r="V34" s="274"/>
      <c r="W34" s="274"/>
      <c r="X34" s="274"/>
    </row>
    <row r="35" spans="1:24" s="111" customFormat="1" ht="27" customHeight="1">
      <c r="A35" s="242" t="s">
        <v>270</v>
      </c>
      <c r="B35" s="242"/>
      <c r="C35" s="242"/>
      <c r="D35" s="242"/>
      <c r="E35" s="242"/>
      <c r="F35" s="242"/>
      <c r="G35" s="242"/>
      <c r="H35" s="242"/>
      <c r="I35" s="242"/>
      <c r="J35" s="242"/>
      <c r="K35" s="242"/>
      <c r="L35" s="242"/>
      <c r="M35" s="242"/>
      <c r="N35" s="242"/>
      <c r="O35" s="242"/>
      <c r="P35" s="242"/>
      <c r="Q35" s="242"/>
      <c r="R35" s="242"/>
      <c r="S35" s="242"/>
      <c r="T35" s="242"/>
      <c r="U35" s="242"/>
      <c r="V35" s="242"/>
      <c r="W35" s="242"/>
      <c r="X35" s="242"/>
    </row>
    <row r="36" spans="1:24" s="111" customFormat="1" ht="29.25" customHeight="1">
      <c r="A36" s="258"/>
      <c r="B36" s="259"/>
      <c r="C36" s="259"/>
      <c r="D36" s="259"/>
      <c r="E36" s="259"/>
      <c r="F36" s="259"/>
      <c r="G36" s="259"/>
      <c r="H36" s="259"/>
      <c r="I36" s="259"/>
      <c r="J36" s="259"/>
      <c r="K36" s="259"/>
      <c r="L36" s="259"/>
      <c r="M36" s="259"/>
      <c r="N36" s="259"/>
      <c r="O36" s="259"/>
      <c r="P36" s="259"/>
      <c r="Q36" s="259"/>
      <c r="R36" s="259"/>
      <c r="S36" s="259"/>
      <c r="T36" s="259"/>
      <c r="U36" s="259"/>
      <c r="V36" s="259"/>
      <c r="W36" s="259"/>
      <c r="X36" s="259"/>
    </row>
    <row r="37" spans="1:24" s="111" customFormat="1" ht="16.5" customHeight="1">
      <c r="A37" s="214" t="s">
        <v>199</v>
      </c>
      <c r="B37" s="215"/>
      <c r="C37" s="215"/>
      <c r="D37" s="215"/>
      <c r="E37" s="215"/>
      <c r="F37" s="215"/>
      <c r="G37" s="215"/>
      <c r="H37" s="215"/>
      <c r="I37" s="215"/>
      <c r="J37" s="215"/>
      <c r="K37" s="215"/>
      <c r="L37" s="215"/>
      <c r="M37" s="215"/>
      <c r="N37" s="215"/>
      <c r="O37" s="215"/>
      <c r="P37" s="215"/>
      <c r="Q37" s="215"/>
      <c r="R37" s="215"/>
      <c r="S37" s="215"/>
      <c r="T37" s="215"/>
      <c r="U37" s="215"/>
      <c r="V37" s="213">
        <v>113294.2</v>
      </c>
      <c r="W37" s="213"/>
      <c r="X37" s="213"/>
    </row>
    <row r="38" spans="1:24" s="111" customFormat="1" ht="27.75" customHeight="1">
      <c r="A38" s="214" t="s">
        <v>200</v>
      </c>
      <c r="B38" s="215"/>
      <c r="C38" s="215"/>
      <c r="D38" s="215"/>
      <c r="E38" s="215"/>
      <c r="F38" s="215"/>
      <c r="G38" s="215"/>
      <c r="H38" s="215"/>
      <c r="I38" s="215"/>
      <c r="J38" s="215"/>
      <c r="K38" s="215"/>
      <c r="L38" s="215"/>
      <c r="M38" s="215"/>
      <c r="N38" s="215"/>
      <c r="O38" s="215"/>
      <c r="P38" s="215"/>
      <c r="Q38" s="215"/>
      <c r="R38" s="215"/>
      <c r="S38" s="215"/>
      <c r="T38" s="215"/>
      <c r="U38" s="215"/>
      <c r="V38" s="213">
        <v>113294.2</v>
      </c>
      <c r="W38" s="213"/>
      <c r="X38" s="213"/>
    </row>
    <row r="39" spans="1:24" s="111" customFormat="1" ht="27" customHeight="1">
      <c r="A39" s="216" t="s">
        <v>201</v>
      </c>
      <c r="B39" s="216"/>
      <c r="C39" s="216"/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  <c r="O39" s="216"/>
      <c r="P39" s="216"/>
      <c r="Q39" s="216"/>
      <c r="R39" s="216"/>
      <c r="S39" s="216"/>
      <c r="T39" s="216"/>
      <c r="U39" s="216"/>
      <c r="V39" s="226">
        <v>0</v>
      </c>
      <c r="W39" s="226"/>
      <c r="X39" s="227"/>
    </row>
    <row r="40" spans="1:24" s="111" customFormat="1" ht="15.75" customHeight="1">
      <c r="A40" s="216" t="s">
        <v>223</v>
      </c>
      <c r="B40" s="216"/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  <c r="O40" s="216"/>
      <c r="P40" s="216"/>
      <c r="Q40" s="216"/>
      <c r="R40" s="216"/>
      <c r="S40" s="216"/>
      <c r="T40" s="216"/>
      <c r="U40" s="216"/>
      <c r="V40" s="226">
        <v>0</v>
      </c>
      <c r="W40" s="226"/>
      <c r="X40" s="227"/>
    </row>
    <row r="41" spans="1:24" s="111" customFormat="1" ht="18" customHeight="1">
      <c r="A41" s="216" t="s">
        <v>221</v>
      </c>
      <c r="B41" s="216"/>
      <c r="C41" s="216"/>
      <c r="D41" s="216"/>
      <c r="E41" s="216"/>
      <c r="F41" s="216"/>
      <c r="G41" s="216"/>
      <c r="H41" s="216"/>
      <c r="I41" s="216"/>
      <c r="J41" s="216"/>
      <c r="K41" s="216"/>
      <c r="L41" s="216"/>
      <c r="M41" s="216"/>
      <c r="N41" s="216"/>
      <c r="O41" s="216"/>
      <c r="P41" s="216"/>
      <c r="Q41" s="216"/>
      <c r="R41" s="216"/>
      <c r="S41" s="216"/>
      <c r="T41" s="216"/>
      <c r="U41" s="216"/>
      <c r="V41" s="213">
        <v>9676.8</v>
      </c>
      <c r="W41" s="213"/>
      <c r="X41" s="213"/>
    </row>
    <row r="42" spans="1:24" s="111" customFormat="1" ht="16.5" customHeight="1">
      <c r="A42" s="267" t="s">
        <v>222</v>
      </c>
      <c r="B42" s="268"/>
      <c r="C42" s="268"/>
      <c r="D42" s="268"/>
      <c r="E42" s="268"/>
      <c r="F42" s="268"/>
      <c r="G42" s="268"/>
      <c r="H42" s="268"/>
      <c r="I42" s="268"/>
      <c r="J42" s="268"/>
      <c r="K42" s="268"/>
      <c r="L42" s="268"/>
      <c r="M42" s="268"/>
      <c r="N42" s="268"/>
      <c r="O42" s="268"/>
      <c r="P42" s="268"/>
      <c r="Q42" s="268"/>
      <c r="R42" s="268"/>
      <c r="S42" s="268"/>
      <c r="T42" s="268"/>
      <c r="U42" s="269"/>
      <c r="V42" s="270">
        <v>9063.6</v>
      </c>
      <c r="W42" s="270"/>
      <c r="X42" s="270"/>
    </row>
    <row r="43" spans="1:24" s="123" customFormat="1" ht="24.75" customHeight="1">
      <c r="A43" s="256" t="s">
        <v>182</v>
      </c>
      <c r="B43" s="256"/>
      <c r="C43" s="256"/>
      <c r="D43" s="256"/>
      <c r="E43" s="256"/>
      <c r="F43" s="256"/>
      <c r="G43" s="256"/>
      <c r="H43" s="256"/>
      <c r="I43" s="256"/>
      <c r="J43" s="256"/>
      <c r="K43" s="256"/>
      <c r="L43" s="256"/>
      <c r="M43" s="256"/>
      <c r="N43" s="256"/>
      <c r="O43" s="256"/>
      <c r="P43" s="256"/>
      <c r="Q43" s="256"/>
      <c r="R43" s="256"/>
      <c r="S43" s="256"/>
      <c r="T43" s="256"/>
      <c r="U43" s="256"/>
      <c r="V43" s="256"/>
      <c r="W43" s="256"/>
      <c r="X43" s="256"/>
    </row>
    <row r="44" spans="1:24" s="123" customFormat="1" ht="2.25" customHeight="1">
      <c r="A44" s="256"/>
      <c r="B44" s="256"/>
      <c r="C44" s="256"/>
      <c r="D44" s="256"/>
      <c r="E44" s="256"/>
      <c r="F44" s="256"/>
      <c r="G44" s="256"/>
      <c r="H44" s="256"/>
      <c r="I44" s="256"/>
      <c r="J44" s="256"/>
      <c r="K44" s="256"/>
      <c r="L44" s="256"/>
      <c r="M44" s="256"/>
      <c r="N44" s="256"/>
      <c r="O44" s="256"/>
      <c r="P44" s="256"/>
      <c r="Q44" s="256"/>
      <c r="R44" s="256"/>
      <c r="S44" s="256"/>
      <c r="T44" s="256"/>
      <c r="U44" s="256"/>
      <c r="V44" s="256"/>
      <c r="W44" s="256"/>
      <c r="X44" s="256"/>
    </row>
    <row r="45" spans="1:24" s="123" customFormat="1" ht="4.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2"/>
      <c r="U45" s="2"/>
      <c r="V45" s="2"/>
      <c r="W45" s="2"/>
      <c r="X45" s="2"/>
    </row>
    <row r="46" spans="1:24" s="123" customFormat="1" ht="15" customHeight="1">
      <c r="A46" s="220" t="s">
        <v>13</v>
      </c>
      <c r="B46" s="221"/>
      <c r="C46" s="221"/>
      <c r="D46" s="221"/>
      <c r="E46" s="221"/>
      <c r="F46" s="221"/>
      <c r="G46" s="221"/>
      <c r="H46" s="221"/>
      <c r="I46" s="221"/>
      <c r="J46" s="221"/>
      <c r="K46" s="221"/>
      <c r="L46" s="222"/>
      <c r="M46" s="51" t="s">
        <v>47</v>
      </c>
      <c r="N46" s="223" t="s">
        <v>170</v>
      </c>
      <c r="O46" s="223"/>
      <c r="P46" s="223"/>
      <c r="Q46" s="223"/>
      <c r="R46" s="223"/>
      <c r="S46" s="223"/>
      <c r="T46" s="223"/>
      <c r="U46" s="223"/>
      <c r="V46" s="223"/>
      <c r="W46" s="223"/>
      <c r="X46" s="223"/>
    </row>
    <row r="47" spans="1:24" s="41" customFormat="1" ht="18.75" customHeight="1">
      <c r="A47" s="214" t="s">
        <v>205</v>
      </c>
      <c r="B47" s="215"/>
      <c r="C47" s="215"/>
      <c r="D47" s="215"/>
      <c r="E47" s="215"/>
      <c r="F47" s="215"/>
      <c r="G47" s="215"/>
      <c r="H47" s="215"/>
      <c r="I47" s="215"/>
      <c r="J47" s="215"/>
      <c r="K47" s="215"/>
      <c r="L47" s="217"/>
      <c r="M47" s="7"/>
      <c r="N47" s="255">
        <v>123107.3</v>
      </c>
      <c r="O47" s="255"/>
      <c r="P47" s="255"/>
      <c r="Q47" s="255"/>
      <c r="R47" s="255"/>
      <c r="S47" s="255"/>
      <c r="T47" s="255"/>
      <c r="U47" s="255"/>
      <c r="V47" s="255"/>
      <c r="W47" s="255"/>
      <c r="X47" s="255"/>
    </row>
    <row r="48" spans="1:24" s="43" customFormat="1" ht="14.25" customHeight="1">
      <c r="A48" s="257" t="s">
        <v>207</v>
      </c>
      <c r="B48" s="257"/>
      <c r="C48" s="257"/>
      <c r="D48" s="257"/>
      <c r="E48" s="257"/>
      <c r="F48" s="257"/>
      <c r="G48" s="257"/>
      <c r="H48" s="257"/>
      <c r="I48" s="257"/>
      <c r="J48" s="257"/>
      <c r="K48" s="257"/>
      <c r="L48" s="257"/>
      <c r="M48" s="52"/>
      <c r="N48" s="219">
        <v>113294.2</v>
      </c>
      <c r="O48" s="219"/>
      <c r="P48" s="219"/>
      <c r="Q48" s="219"/>
      <c r="R48" s="219"/>
      <c r="S48" s="219"/>
      <c r="T48" s="219"/>
      <c r="U48" s="219"/>
      <c r="V48" s="219"/>
      <c r="W48" s="219"/>
      <c r="X48" s="219"/>
    </row>
    <row r="49" spans="1:24" s="43" customFormat="1" ht="14.25" customHeight="1">
      <c r="A49" s="218" t="s">
        <v>206</v>
      </c>
      <c r="B49" s="218"/>
      <c r="C49" s="218"/>
      <c r="D49" s="218"/>
      <c r="E49" s="218"/>
      <c r="F49" s="218"/>
      <c r="G49" s="218"/>
      <c r="H49" s="218"/>
      <c r="I49" s="218"/>
      <c r="J49" s="218"/>
      <c r="K49" s="218"/>
      <c r="L49" s="218"/>
      <c r="M49" s="52"/>
      <c r="N49" s="219">
        <v>109263.9</v>
      </c>
      <c r="O49" s="219"/>
      <c r="P49" s="219"/>
      <c r="Q49" s="219"/>
      <c r="R49" s="219"/>
      <c r="S49" s="219"/>
      <c r="T49" s="219"/>
      <c r="U49" s="219"/>
      <c r="V49" s="219"/>
      <c r="W49" s="219"/>
      <c r="X49" s="219"/>
    </row>
    <row r="50" spans="1:24" s="43" customFormat="1" ht="14.25" customHeight="1">
      <c r="A50" s="218" t="s">
        <v>220</v>
      </c>
      <c r="B50" s="218"/>
      <c r="C50" s="218"/>
      <c r="D50" s="218"/>
      <c r="E50" s="218"/>
      <c r="F50" s="218"/>
      <c r="G50" s="218"/>
      <c r="H50" s="218"/>
      <c r="I50" s="218"/>
      <c r="J50" s="218"/>
      <c r="K50" s="218"/>
      <c r="L50" s="218"/>
      <c r="M50" s="52"/>
      <c r="N50" s="219">
        <v>9676.8</v>
      </c>
      <c r="O50" s="219"/>
      <c r="P50" s="219"/>
      <c r="Q50" s="219"/>
      <c r="R50" s="219"/>
      <c r="S50" s="219"/>
      <c r="T50" s="219"/>
      <c r="U50" s="219"/>
      <c r="V50" s="219"/>
      <c r="W50" s="219"/>
      <c r="X50" s="219"/>
    </row>
    <row r="51" spans="1:24" s="43" customFormat="1" ht="14.25" customHeight="1">
      <c r="A51" s="218" t="s">
        <v>206</v>
      </c>
      <c r="B51" s="218"/>
      <c r="C51" s="218"/>
      <c r="D51" s="218"/>
      <c r="E51" s="218"/>
      <c r="F51" s="218"/>
      <c r="G51" s="218"/>
      <c r="H51" s="218"/>
      <c r="I51" s="218"/>
      <c r="J51" s="218"/>
      <c r="K51" s="218"/>
      <c r="L51" s="218"/>
      <c r="M51" s="52"/>
      <c r="N51" s="219">
        <v>9063.6</v>
      </c>
      <c r="O51" s="219"/>
      <c r="P51" s="219"/>
      <c r="Q51" s="219"/>
      <c r="R51" s="219"/>
      <c r="S51" s="219"/>
      <c r="T51" s="219"/>
      <c r="U51" s="219"/>
      <c r="V51" s="219"/>
      <c r="W51" s="219"/>
      <c r="X51" s="219"/>
    </row>
    <row r="52" spans="1:24" s="124" customFormat="1" ht="14.25" customHeight="1">
      <c r="A52" s="278" t="s">
        <v>208</v>
      </c>
      <c r="B52" s="279"/>
      <c r="C52" s="279"/>
      <c r="D52" s="279"/>
      <c r="E52" s="279"/>
      <c r="F52" s="279"/>
      <c r="G52" s="279"/>
      <c r="H52" s="279"/>
      <c r="I52" s="279"/>
      <c r="J52" s="279"/>
      <c r="K52" s="279"/>
      <c r="L52" s="280"/>
      <c r="M52" s="52" t="s">
        <v>19</v>
      </c>
      <c r="N52" s="277">
        <f>N53+N60</f>
        <v>43.6</v>
      </c>
      <c r="O52" s="277"/>
      <c r="P52" s="277"/>
      <c r="Q52" s="277"/>
      <c r="R52" s="277"/>
      <c r="S52" s="277"/>
      <c r="T52" s="277"/>
      <c r="U52" s="277"/>
      <c r="V52" s="277"/>
      <c r="W52" s="277"/>
      <c r="X52" s="277"/>
    </row>
    <row r="53" spans="1:24" s="124" customFormat="1" ht="16.5" customHeight="1">
      <c r="A53" s="271" t="s">
        <v>209</v>
      </c>
      <c r="B53" s="272"/>
      <c r="C53" s="272"/>
      <c r="D53" s="272"/>
      <c r="E53" s="272"/>
      <c r="F53" s="272"/>
      <c r="G53" s="272"/>
      <c r="H53" s="272"/>
      <c r="I53" s="272"/>
      <c r="J53" s="272"/>
      <c r="K53" s="272"/>
      <c r="L53" s="273"/>
      <c r="M53" s="52"/>
      <c r="N53" s="291">
        <v>11.8</v>
      </c>
      <c r="O53" s="292"/>
      <c r="P53" s="292"/>
      <c r="Q53" s="292"/>
      <c r="R53" s="292"/>
      <c r="S53" s="292"/>
      <c r="T53" s="292"/>
      <c r="U53" s="292"/>
      <c r="V53" s="292"/>
      <c r="W53" s="292"/>
      <c r="X53" s="293"/>
    </row>
    <row r="54" spans="1:24" s="43" customFormat="1" ht="14.25" customHeight="1">
      <c r="A54" s="271" t="s">
        <v>219</v>
      </c>
      <c r="B54" s="272"/>
      <c r="C54" s="272"/>
      <c r="D54" s="272"/>
      <c r="E54" s="272"/>
      <c r="F54" s="272"/>
      <c r="G54" s="272"/>
      <c r="H54" s="272"/>
      <c r="I54" s="272"/>
      <c r="J54" s="272"/>
      <c r="K54" s="272"/>
      <c r="L54" s="273"/>
      <c r="M54" s="52" t="s">
        <v>20</v>
      </c>
      <c r="N54" s="219">
        <v>11.8</v>
      </c>
      <c r="O54" s="219"/>
      <c r="P54" s="219"/>
      <c r="Q54" s="219"/>
      <c r="R54" s="219"/>
      <c r="S54" s="219"/>
      <c r="T54" s="219"/>
      <c r="U54" s="219"/>
      <c r="V54" s="219"/>
      <c r="W54" s="219"/>
      <c r="X54" s="219"/>
    </row>
    <row r="55" spans="1:24" s="43" customFormat="1" ht="14.25" customHeight="1">
      <c r="A55" s="271" t="s">
        <v>156</v>
      </c>
      <c r="B55" s="272"/>
      <c r="C55" s="272"/>
      <c r="D55" s="272"/>
      <c r="E55" s="272"/>
      <c r="F55" s="272"/>
      <c r="G55" s="272"/>
      <c r="H55" s="272"/>
      <c r="I55" s="272"/>
      <c r="J55" s="272"/>
      <c r="K55" s="272"/>
      <c r="L55" s="273"/>
      <c r="M55" s="52"/>
      <c r="N55" s="295">
        <v>0</v>
      </c>
      <c r="O55" s="296"/>
      <c r="P55" s="296"/>
      <c r="Q55" s="296"/>
      <c r="R55" s="296"/>
      <c r="S55" s="296"/>
      <c r="T55" s="296"/>
      <c r="U55" s="296"/>
      <c r="V55" s="296"/>
      <c r="W55" s="296"/>
      <c r="X55" s="297"/>
    </row>
    <row r="56" spans="1:24" s="43" customFormat="1" ht="14.25" customHeight="1">
      <c r="A56" s="271" t="s">
        <v>157</v>
      </c>
      <c r="B56" s="272"/>
      <c r="C56" s="272"/>
      <c r="D56" s="272"/>
      <c r="E56" s="272"/>
      <c r="F56" s="272"/>
      <c r="G56" s="272"/>
      <c r="H56" s="272"/>
      <c r="I56" s="272"/>
      <c r="J56" s="272"/>
      <c r="K56" s="272"/>
      <c r="L56" s="273"/>
      <c r="M56" s="52"/>
      <c r="N56" s="295">
        <v>0</v>
      </c>
      <c r="O56" s="296"/>
      <c r="P56" s="296"/>
      <c r="Q56" s="296"/>
      <c r="R56" s="296"/>
      <c r="S56" s="296"/>
      <c r="T56" s="296"/>
      <c r="U56" s="296"/>
      <c r="V56" s="296"/>
      <c r="W56" s="296"/>
      <c r="X56" s="297"/>
    </row>
    <row r="57" spans="1:24" s="43" customFormat="1" ht="14.25" customHeight="1">
      <c r="A57" s="271" t="s">
        <v>216</v>
      </c>
      <c r="B57" s="272"/>
      <c r="C57" s="272"/>
      <c r="D57" s="272"/>
      <c r="E57" s="272"/>
      <c r="F57" s="272"/>
      <c r="G57" s="272"/>
      <c r="H57" s="272"/>
      <c r="I57" s="272"/>
      <c r="J57" s="272"/>
      <c r="K57" s="272"/>
      <c r="L57" s="273"/>
      <c r="M57" s="52" t="s">
        <v>20</v>
      </c>
      <c r="N57" s="219">
        <v>0</v>
      </c>
      <c r="O57" s="219"/>
      <c r="P57" s="219"/>
      <c r="Q57" s="219"/>
      <c r="R57" s="219"/>
      <c r="S57" s="219"/>
      <c r="T57" s="219"/>
      <c r="U57" s="219"/>
      <c r="V57" s="219"/>
      <c r="W57" s="219"/>
      <c r="X57" s="219"/>
    </row>
    <row r="58" spans="1:24" s="43" customFormat="1" ht="14.25" customHeight="1">
      <c r="A58" s="271" t="s">
        <v>217</v>
      </c>
      <c r="B58" s="272"/>
      <c r="C58" s="272"/>
      <c r="D58" s="272"/>
      <c r="E58" s="272"/>
      <c r="F58" s="272"/>
      <c r="G58" s="272"/>
      <c r="H58" s="272"/>
      <c r="I58" s="272"/>
      <c r="J58" s="272"/>
      <c r="K58" s="272"/>
      <c r="L58" s="273"/>
      <c r="M58" s="52"/>
      <c r="N58" s="219">
        <v>0</v>
      </c>
      <c r="O58" s="219"/>
      <c r="P58" s="219"/>
      <c r="Q58" s="219"/>
      <c r="R58" s="219"/>
      <c r="S58" s="219"/>
      <c r="T58" s="219"/>
      <c r="U58" s="219"/>
      <c r="V58" s="219"/>
      <c r="W58" s="219"/>
      <c r="X58" s="219"/>
    </row>
    <row r="59" spans="1:24" s="43" customFormat="1" ht="14.25" customHeight="1">
      <c r="A59" s="271" t="s">
        <v>115</v>
      </c>
      <c r="B59" s="272"/>
      <c r="C59" s="272"/>
      <c r="D59" s="272"/>
      <c r="E59" s="272"/>
      <c r="F59" s="272"/>
      <c r="G59" s="272"/>
      <c r="H59" s="272"/>
      <c r="I59" s="272"/>
      <c r="J59" s="272"/>
      <c r="K59" s="272"/>
      <c r="L59" s="273"/>
      <c r="M59" s="53" t="s">
        <v>21</v>
      </c>
      <c r="N59" s="219">
        <v>0</v>
      </c>
      <c r="O59" s="219"/>
      <c r="P59" s="219"/>
      <c r="Q59" s="219"/>
      <c r="R59" s="219"/>
      <c r="S59" s="219"/>
      <c r="T59" s="219"/>
      <c r="U59" s="219"/>
      <c r="V59" s="219"/>
      <c r="W59" s="219"/>
      <c r="X59" s="219"/>
    </row>
    <row r="60" spans="1:24" s="43" customFormat="1" ht="14.25" customHeight="1">
      <c r="A60" s="271" t="s">
        <v>43</v>
      </c>
      <c r="B60" s="272"/>
      <c r="C60" s="272"/>
      <c r="D60" s="272"/>
      <c r="E60" s="272"/>
      <c r="F60" s="272"/>
      <c r="G60" s="272"/>
      <c r="H60" s="272"/>
      <c r="I60" s="272"/>
      <c r="J60" s="272"/>
      <c r="K60" s="272"/>
      <c r="L60" s="273"/>
      <c r="M60" s="52" t="s">
        <v>22</v>
      </c>
      <c r="N60" s="219">
        <v>31.8</v>
      </c>
      <c r="O60" s="219"/>
      <c r="P60" s="219"/>
      <c r="Q60" s="219"/>
      <c r="R60" s="219"/>
      <c r="S60" s="219"/>
      <c r="T60" s="219"/>
      <c r="U60" s="219"/>
      <c r="V60" s="219"/>
      <c r="W60" s="219"/>
      <c r="X60" s="219"/>
    </row>
    <row r="61" spans="1:24" s="43" customFormat="1" ht="14.25" customHeight="1">
      <c r="A61" s="271" t="s">
        <v>214</v>
      </c>
      <c r="B61" s="272"/>
      <c r="C61" s="272"/>
      <c r="D61" s="272"/>
      <c r="E61" s="272"/>
      <c r="F61" s="272"/>
      <c r="G61" s="272"/>
      <c r="H61" s="272"/>
      <c r="I61" s="272"/>
      <c r="J61" s="272"/>
      <c r="K61" s="272"/>
      <c r="L61" s="273"/>
      <c r="M61" s="52"/>
      <c r="N61" s="219">
        <v>31.8</v>
      </c>
      <c r="O61" s="219"/>
      <c r="P61" s="219"/>
      <c r="Q61" s="219"/>
      <c r="R61" s="219"/>
      <c r="S61" s="219"/>
      <c r="T61" s="219"/>
      <c r="U61" s="219"/>
      <c r="V61" s="219"/>
      <c r="W61" s="219"/>
      <c r="X61" s="219"/>
    </row>
    <row r="62" spans="1:24" s="43" customFormat="1" ht="14.25" customHeight="1">
      <c r="A62" s="271" t="s">
        <v>101</v>
      </c>
      <c r="B62" s="272"/>
      <c r="C62" s="272"/>
      <c r="D62" s="272"/>
      <c r="E62" s="272"/>
      <c r="F62" s="272"/>
      <c r="G62" s="272"/>
      <c r="H62" s="272"/>
      <c r="I62" s="272"/>
      <c r="J62" s="272"/>
      <c r="K62" s="272"/>
      <c r="L62" s="273"/>
      <c r="M62" s="53" t="s">
        <v>23</v>
      </c>
      <c r="N62" s="287"/>
      <c r="O62" s="287"/>
      <c r="P62" s="287"/>
      <c r="Q62" s="287"/>
      <c r="R62" s="287"/>
      <c r="S62" s="287"/>
      <c r="T62" s="287"/>
      <c r="U62" s="287"/>
      <c r="V62" s="287"/>
      <c r="W62" s="287"/>
      <c r="X62" s="287"/>
    </row>
    <row r="63" spans="1:24" s="43" customFormat="1" ht="14.25" customHeight="1">
      <c r="A63" s="271" t="s">
        <v>102</v>
      </c>
      <c r="B63" s="272"/>
      <c r="C63" s="272"/>
      <c r="D63" s="272"/>
      <c r="E63" s="272"/>
      <c r="F63" s="272"/>
      <c r="G63" s="272"/>
      <c r="H63" s="272"/>
      <c r="I63" s="272"/>
      <c r="J63" s="272"/>
      <c r="K63" s="272"/>
      <c r="L63" s="273"/>
      <c r="M63" s="53" t="s">
        <v>24</v>
      </c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</row>
    <row r="64" spans="1:24" s="43" customFormat="1" ht="14.25" customHeight="1">
      <c r="A64" s="271" t="s">
        <v>103</v>
      </c>
      <c r="B64" s="272"/>
      <c r="C64" s="272"/>
      <c r="D64" s="272"/>
      <c r="E64" s="272"/>
      <c r="F64" s="272"/>
      <c r="G64" s="272"/>
      <c r="H64" s="272"/>
      <c r="I64" s="272"/>
      <c r="J64" s="272"/>
      <c r="K64" s="272"/>
      <c r="L64" s="273"/>
      <c r="M64" s="53" t="s">
        <v>25</v>
      </c>
      <c r="N64" s="287">
        <v>0</v>
      </c>
      <c r="O64" s="287"/>
      <c r="P64" s="287"/>
      <c r="Q64" s="287"/>
      <c r="R64" s="287"/>
      <c r="S64" s="287"/>
      <c r="T64" s="287"/>
      <c r="U64" s="287"/>
      <c r="V64" s="287"/>
      <c r="W64" s="287"/>
      <c r="X64" s="287"/>
    </row>
    <row r="65" spans="1:24" s="43" customFormat="1" ht="14.25" customHeight="1">
      <c r="A65" s="271" t="s">
        <v>104</v>
      </c>
      <c r="B65" s="272"/>
      <c r="C65" s="272"/>
      <c r="D65" s="272"/>
      <c r="E65" s="272"/>
      <c r="F65" s="272"/>
      <c r="G65" s="272"/>
      <c r="H65" s="272"/>
      <c r="I65" s="272"/>
      <c r="J65" s="272"/>
      <c r="K65" s="272"/>
      <c r="L65" s="273"/>
      <c r="M65" s="53" t="s">
        <v>26</v>
      </c>
      <c r="N65" s="219"/>
      <c r="O65" s="219"/>
      <c r="P65" s="219"/>
      <c r="Q65" s="219"/>
      <c r="R65" s="219"/>
      <c r="S65" s="219"/>
      <c r="T65" s="219"/>
      <c r="U65" s="219"/>
      <c r="V65" s="219"/>
      <c r="W65" s="219"/>
      <c r="X65" s="219"/>
    </row>
    <row r="66" spans="1:24" s="43" customFormat="1" ht="14.25" customHeight="1">
      <c r="A66" s="271" t="s">
        <v>105</v>
      </c>
      <c r="B66" s="272"/>
      <c r="C66" s="272"/>
      <c r="D66" s="272"/>
      <c r="E66" s="272"/>
      <c r="F66" s="272"/>
      <c r="G66" s="272"/>
      <c r="H66" s="272"/>
      <c r="I66" s="272"/>
      <c r="J66" s="272"/>
      <c r="K66" s="272"/>
      <c r="L66" s="273"/>
      <c r="M66" s="53" t="s">
        <v>27</v>
      </c>
      <c r="N66" s="287"/>
      <c r="O66" s="287"/>
      <c r="P66" s="287"/>
      <c r="Q66" s="287"/>
      <c r="R66" s="287"/>
      <c r="S66" s="287"/>
      <c r="T66" s="287"/>
      <c r="U66" s="287"/>
      <c r="V66" s="287"/>
      <c r="W66" s="287"/>
      <c r="X66" s="287"/>
    </row>
    <row r="67" spans="1:24" s="43" customFormat="1" ht="14.25" customHeight="1">
      <c r="A67" s="271" t="s">
        <v>106</v>
      </c>
      <c r="B67" s="272"/>
      <c r="C67" s="272"/>
      <c r="D67" s="272"/>
      <c r="E67" s="272"/>
      <c r="F67" s="272"/>
      <c r="G67" s="272"/>
      <c r="H67" s="272"/>
      <c r="I67" s="272"/>
      <c r="J67" s="272"/>
      <c r="K67" s="272"/>
      <c r="L67" s="273"/>
      <c r="M67" s="53" t="s">
        <v>28</v>
      </c>
      <c r="N67" s="287">
        <v>31.8</v>
      </c>
      <c r="O67" s="287"/>
      <c r="P67" s="287"/>
      <c r="Q67" s="287"/>
      <c r="R67" s="287"/>
      <c r="S67" s="287"/>
      <c r="T67" s="287"/>
      <c r="U67" s="287"/>
      <c r="V67" s="287"/>
      <c r="W67" s="287"/>
      <c r="X67" s="287"/>
    </row>
    <row r="68" spans="1:24" s="43" customFormat="1" ht="14.25" customHeight="1">
      <c r="A68" s="271" t="s">
        <v>107</v>
      </c>
      <c r="B68" s="272"/>
      <c r="C68" s="272"/>
      <c r="D68" s="272"/>
      <c r="E68" s="272"/>
      <c r="F68" s="272"/>
      <c r="G68" s="272"/>
      <c r="H68" s="272"/>
      <c r="I68" s="272"/>
      <c r="J68" s="272"/>
      <c r="K68" s="272"/>
      <c r="L68" s="273"/>
      <c r="M68" s="53" t="s">
        <v>29</v>
      </c>
      <c r="N68" s="287"/>
      <c r="O68" s="287"/>
      <c r="P68" s="287"/>
      <c r="Q68" s="287"/>
      <c r="R68" s="287"/>
      <c r="S68" s="287"/>
      <c r="T68" s="287"/>
      <c r="U68" s="287"/>
      <c r="V68" s="287"/>
      <c r="W68" s="287"/>
      <c r="X68" s="287"/>
    </row>
    <row r="69" spans="1:24" s="43" customFormat="1" ht="14.25" customHeight="1">
      <c r="A69" s="271" t="s">
        <v>108</v>
      </c>
      <c r="B69" s="272"/>
      <c r="C69" s="272"/>
      <c r="D69" s="272"/>
      <c r="E69" s="272"/>
      <c r="F69" s="272"/>
      <c r="G69" s="272"/>
      <c r="H69" s="272"/>
      <c r="I69" s="272"/>
      <c r="J69" s="272"/>
      <c r="K69" s="272"/>
      <c r="L69" s="273"/>
      <c r="M69" s="53" t="s">
        <v>30</v>
      </c>
      <c r="N69" s="287"/>
      <c r="O69" s="287"/>
      <c r="P69" s="287"/>
      <c r="Q69" s="287"/>
      <c r="R69" s="287"/>
      <c r="S69" s="287"/>
      <c r="T69" s="287"/>
      <c r="U69" s="287"/>
      <c r="V69" s="287"/>
      <c r="W69" s="287"/>
      <c r="X69" s="287"/>
    </row>
    <row r="70" spans="1:24" s="43" customFormat="1" ht="14.25" customHeight="1">
      <c r="A70" s="257" t="s">
        <v>41</v>
      </c>
      <c r="B70" s="257"/>
      <c r="C70" s="257"/>
      <c r="D70" s="257"/>
      <c r="E70" s="257"/>
      <c r="F70" s="257"/>
      <c r="G70" s="257"/>
      <c r="H70" s="257"/>
      <c r="I70" s="257"/>
      <c r="J70" s="257"/>
      <c r="K70" s="257"/>
      <c r="L70" s="257"/>
      <c r="M70" s="53" t="s">
        <v>31</v>
      </c>
      <c r="N70" s="287"/>
      <c r="O70" s="287"/>
      <c r="P70" s="287"/>
      <c r="Q70" s="287"/>
      <c r="R70" s="287"/>
      <c r="S70" s="287"/>
      <c r="T70" s="287"/>
      <c r="U70" s="287"/>
      <c r="V70" s="287"/>
      <c r="W70" s="287"/>
      <c r="X70" s="287"/>
    </row>
    <row r="71" spans="1:24" s="43" customFormat="1" ht="14.25" customHeight="1">
      <c r="A71" s="257" t="s">
        <v>109</v>
      </c>
      <c r="B71" s="257"/>
      <c r="C71" s="257"/>
      <c r="D71" s="257"/>
      <c r="E71" s="257"/>
      <c r="F71" s="257"/>
      <c r="G71" s="257"/>
      <c r="H71" s="257"/>
      <c r="I71" s="257"/>
      <c r="J71" s="257"/>
      <c r="K71" s="257"/>
      <c r="L71" s="257"/>
      <c r="M71" s="53" t="s">
        <v>32</v>
      </c>
      <c r="N71" s="287"/>
      <c r="O71" s="287"/>
      <c r="P71" s="287"/>
      <c r="Q71" s="287"/>
      <c r="R71" s="287"/>
      <c r="S71" s="287"/>
      <c r="T71" s="287"/>
      <c r="U71" s="287"/>
      <c r="V71" s="287"/>
      <c r="W71" s="287"/>
      <c r="X71" s="287"/>
    </row>
    <row r="72" spans="1:24" s="43" customFormat="1" ht="14.25" customHeight="1">
      <c r="A72" s="257" t="s">
        <v>110</v>
      </c>
      <c r="B72" s="257"/>
      <c r="C72" s="257"/>
      <c r="D72" s="257"/>
      <c r="E72" s="257"/>
      <c r="F72" s="257"/>
      <c r="G72" s="257"/>
      <c r="H72" s="257"/>
      <c r="I72" s="257"/>
      <c r="J72" s="257"/>
      <c r="K72" s="257"/>
      <c r="L72" s="257"/>
      <c r="M72" s="288" t="s">
        <v>33</v>
      </c>
      <c r="N72" s="257"/>
      <c r="O72" s="257"/>
      <c r="P72" s="257"/>
      <c r="Q72" s="257"/>
      <c r="R72" s="257"/>
      <c r="S72" s="257"/>
      <c r="T72" s="257"/>
      <c r="U72" s="257"/>
      <c r="V72" s="257"/>
      <c r="W72" s="257"/>
      <c r="X72" s="257"/>
    </row>
    <row r="73" spans="1:24" s="43" customFormat="1" ht="14.25" customHeight="1">
      <c r="A73" s="257"/>
      <c r="B73" s="257"/>
      <c r="C73" s="257"/>
      <c r="D73" s="257"/>
      <c r="E73" s="257"/>
      <c r="F73" s="257"/>
      <c r="G73" s="257"/>
      <c r="H73" s="257"/>
      <c r="I73" s="257"/>
      <c r="J73" s="257"/>
      <c r="K73" s="257"/>
      <c r="L73" s="257"/>
      <c r="M73" s="289"/>
      <c r="N73" s="257"/>
      <c r="O73" s="257"/>
      <c r="P73" s="257"/>
      <c r="Q73" s="257"/>
      <c r="R73" s="257"/>
      <c r="S73" s="257"/>
      <c r="T73" s="257"/>
      <c r="U73" s="257"/>
      <c r="V73" s="257"/>
      <c r="W73" s="257"/>
      <c r="X73" s="257"/>
    </row>
    <row r="74" spans="1:24" s="43" customFormat="1" ht="14.25" customHeight="1">
      <c r="A74" s="271" t="s">
        <v>111</v>
      </c>
      <c r="B74" s="272"/>
      <c r="C74" s="272"/>
      <c r="D74" s="272"/>
      <c r="E74" s="272"/>
      <c r="F74" s="272"/>
      <c r="G74" s="272"/>
      <c r="H74" s="272"/>
      <c r="I74" s="272"/>
      <c r="J74" s="272"/>
      <c r="K74" s="272"/>
      <c r="L74" s="273"/>
      <c r="M74" s="53" t="s">
        <v>36</v>
      </c>
      <c r="N74" s="257"/>
      <c r="O74" s="257"/>
      <c r="P74" s="257"/>
      <c r="Q74" s="257"/>
      <c r="R74" s="257"/>
      <c r="S74" s="257"/>
      <c r="T74" s="257"/>
      <c r="U74" s="257"/>
      <c r="V74" s="257"/>
      <c r="W74" s="257"/>
      <c r="X74" s="257"/>
    </row>
    <row r="75" spans="1:24" s="123" customFormat="1" ht="23.25" customHeight="1">
      <c r="A75" s="220" t="s">
        <v>13</v>
      </c>
      <c r="B75" s="221"/>
      <c r="C75" s="221"/>
      <c r="D75" s="221"/>
      <c r="E75" s="221"/>
      <c r="F75" s="221"/>
      <c r="G75" s="221"/>
      <c r="H75" s="221"/>
      <c r="I75" s="221"/>
      <c r="J75" s="221"/>
      <c r="K75" s="221"/>
      <c r="L75" s="222"/>
      <c r="M75" s="51" t="s">
        <v>47</v>
      </c>
      <c r="N75" s="223" t="s">
        <v>170</v>
      </c>
      <c r="O75" s="223"/>
      <c r="P75" s="223"/>
      <c r="Q75" s="223"/>
      <c r="R75" s="223"/>
      <c r="S75" s="223"/>
      <c r="T75" s="223"/>
      <c r="U75" s="223"/>
      <c r="V75" s="223"/>
      <c r="W75" s="223"/>
      <c r="X75" s="223"/>
    </row>
    <row r="76" spans="1:24" s="43" customFormat="1" ht="14.25" customHeight="1">
      <c r="A76" s="271" t="s">
        <v>112</v>
      </c>
      <c r="B76" s="272"/>
      <c r="C76" s="272"/>
      <c r="D76" s="272"/>
      <c r="E76" s="272"/>
      <c r="F76" s="272"/>
      <c r="G76" s="272"/>
      <c r="H76" s="272"/>
      <c r="I76" s="272"/>
      <c r="J76" s="272"/>
      <c r="K76" s="272"/>
      <c r="L76" s="273"/>
      <c r="M76" s="53" t="s">
        <v>37</v>
      </c>
      <c r="N76" s="257"/>
      <c r="O76" s="257"/>
      <c r="P76" s="257"/>
      <c r="Q76" s="257"/>
      <c r="R76" s="257"/>
      <c r="S76" s="257"/>
      <c r="T76" s="257"/>
      <c r="U76" s="257"/>
      <c r="V76" s="257"/>
      <c r="W76" s="257"/>
      <c r="X76" s="257"/>
    </row>
    <row r="77" spans="1:24" s="43" customFormat="1" ht="14.25" customHeight="1">
      <c r="A77" s="271" t="s">
        <v>113</v>
      </c>
      <c r="B77" s="272"/>
      <c r="C77" s="272"/>
      <c r="D77" s="272"/>
      <c r="E77" s="272"/>
      <c r="F77" s="272"/>
      <c r="G77" s="272"/>
      <c r="H77" s="272"/>
      <c r="I77" s="272"/>
      <c r="J77" s="272"/>
      <c r="K77" s="272"/>
      <c r="L77" s="273"/>
      <c r="M77" s="53" t="s">
        <v>38</v>
      </c>
      <c r="N77" s="257"/>
      <c r="O77" s="257"/>
      <c r="P77" s="257"/>
      <c r="Q77" s="257"/>
      <c r="R77" s="257"/>
      <c r="S77" s="257"/>
      <c r="T77" s="257"/>
      <c r="U77" s="257"/>
      <c r="V77" s="257"/>
      <c r="W77" s="257"/>
      <c r="X77" s="257"/>
    </row>
    <row r="78" spans="1:24" s="43" customFormat="1" ht="14.25" customHeight="1">
      <c r="A78" s="271" t="s">
        <v>114</v>
      </c>
      <c r="B78" s="272"/>
      <c r="C78" s="272"/>
      <c r="D78" s="272"/>
      <c r="E78" s="272"/>
      <c r="F78" s="272"/>
      <c r="G78" s="272"/>
      <c r="H78" s="272"/>
      <c r="I78" s="272"/>
      <c r="J78" s="272"/>
      <c r="K78" s="272"/>
      <c r="L78" s="273"/>
      <c r="M78" s="53" t="s">
        <v>39</v>
      </c>
      <c r="N78" s="257"/>
      <c r="O78" s="257"/>
      <c r="P78" s="257"/>
      <c r="Q78" s="257"/>
      <c r="R78" s="257"/>
      <c r="S78" s="257"/>
      <c r="T78" s="257"/>
      <c r="U78" s="257"/>
      <c r="V78" s="257"/>
      <c r="W78" s="257"/>
      <c r="X78" s="257"/>
    </row>
    <row r="79" spans="1:24" s="43" customFormat="1" ht="14.25" customHeight="1">
      <c r="A79" s="257" t="s">
        <v>42</v>
      </c>
      <c r="B79" s="257"/>
      <c r="C79" s="257"/>
      <c r="D79" s="257"/>
      <c r="E79" s="257"/>
      <c r="F79" s="257"/>
      <c r="G79" s="257"/>
      <c r="H79" s="257"/>
      <c r="I79" s="257"/>
      <c r="J79" s="257"/>
      <c r="K79" s="257"/>
      <c r="L79" s="257"/>
      <c r="M79" s="53" t="s">
        <v>40</v>
      </c>
      <c r="N79" s="257"/>
      <c r="O79" s="257"/>
      <c r="P79" s="257"/>
      <c r="Q79" s="257"/>
      <c r="R79" s="257"/>
      <c r="S79" s="257"/>
      <c r="T79" s="257"/>
      <c r="U79" s="257"/>
      <c r="V79" s="257"/>
      <c r="W79" s="257"/>
      <c r="X79" s="257"/>
    </row>
    <row r="80" spans="1:24" s="43" customFormat="1" ht="14.25" customHeight="1">
      <c r="A80" s="271" t="s">
        <v>117</v>
      </c>
      <c r="B80" s="272"/>
      <c r="C80" s="272"/>
      <c r="D80" s="272"/>
      <c r="E80" s="272"/>
      <c r="F80" s="272"/>
      <c r="G80" s="272"/>
      <c r="H80" s="272"/>
      <c r="I80" s="272"/>
      <c r="J80" s="272"/>
      <c r="K80" s="272"/>
      <c r="L80" s="273"/>
      <c r="M80" s="53" t="s">
        <v>118</v>
      </c>
      <c r="N80" s="257"/>
      <c r="O80" s="257"/>
      <c r="P80" s="257"/>
      <c r="Q80" s="257"/>
      <c r="R80" s="257"/>
      <c r="S80" s="257"/>
      <c r="T80" s="257"/>
      <c r="U80" s="257"/>
      <c r="V80" s="257"/>
      <c r="W80" s="257"/>
      <c r="X80" s="257"/>
    </row>
    <row r="81" spans="1:24" s="41" customFormat="1" ht="17.25" customHeight="1">
      <c r="A81" s="271" t="s">
        <v>212</v>
      </c>
      <c r="B81" s="272"/>
      <c r="C81" s="272"/>
      <c r="D81" s="272"/>
      <c r="E81" s="272"/>
      <c r="F81" s="272"/>
      <c r="G81" s="272"/>
      <c r="H81" s="272"/>
      <c r="I81" s="272"/>
      <c r="J81" s="272"/>
      <c r="K81" s="272"/>
      <c r="L81" s="273"/>
      <c r="M81" s="54" t="s">
        <v>48</v>
      </c>
      <c r="N81" s="287">
        <f>N82+N83+N84+N85+N86+N87+N88+N89+N91+N92+N94+N95+N96+N97</f>
        <v>0</v>
      </c>
      <c r="O81" s="287"/>
      <c r="P81" s="287"/>
      <c r="Q81" s="287"/>
      <c r="R81" s="287"/>
      <c r="S81" s="287"/>
      <c r="T81" s="287"/>
      <c r="U81" s="287"/>
      <c r="V81" s="287"/>
      <c r="W81" s="287"/>
      <c r="X81" s="287"/>
    </row>
    <row r="82" spans="1:24" s="41" customFormat="1" ht="13.5" customHeight="1">
      <c r="A82" s="271" t="s">
        <v>101</v>
      </c>
      <c r="B82" s="272"/>
      <c r="C82" s="272"/>
      <c r="D82" s="272"/>
      <c r="E82" s="272"/>
      <c r="F82" s="272"/>
      <c r="G82" s="272"/>
      <c r="H82" s="272"/>
      <c r="I82" s="272"/>
      <c r="J82" s="272"/>
      <c r="K82" s="272"/>
      <c r="L82" s="273"/>
      <c r="M82" s="55" t="s">
        <v>49</v>
      </c>
      <c r="N82" s="287"/>
      <c r="O82" s="287"/>
      <c r="P82" s="287"/>
      <c r="Q82" s="287"/>
      <c r="R82" s="287"/>
      <c r="S82" s="287"/>
      <c r="T82" s="287"/>
      <c r="U82" s="287"/>
      <c r="V82" s="287"/>
      <c r="W82" s="287"/>
      <c r="X82" s="287"/>
    </row>
    <row r="83" spans="1:24" s="41" customFormat="1" ht="13.5" customHeight="1">
      <c r="A83" s="271" t="s">
        <v>102</v>
      </c>
      <c r="B83" s="272"/>
      <c r="C83" s="272"/>
      <c r="D83" s="272"/>
      <c r="E83" s="272"/>
      <c r="F83" s="272"/>
      <c r="G83" s="272"/>
      <c r="H83" s="272"/>
      <c r="I83" s="272"/>
      <c r="J83" s="272"/>
      <c r="K83" s="272"/>
      <c r="L83" s="273"/>
      <c r="M83" s="55" t="s">
        <v>50</v>
      </c>
      <c r="N83" s="287"/>
      <c r="O83" s="287"/>
      <c r="P83" s="287"/>
      <c r="Q83" s="287"/>
      <c r="R83" s="287"/>
      <c r="S83" s="287"/>
      <c r="T83" s="287"/>
      <c r="U83" s="287"/>
      <c r="V83" s="287"/>
      <c r="W83" s="287"/>
      <c r="X83" s="287"/>
    </row>
    <row r="84" spans="1:24" s="41" customFormat="1" ht="13.5" customHeight="1">
      <c r="A84" s="271" t="s">
        <v>103</v>
      </c>
      <c r="B84" s="272"/>
      <c r="C84" s="272"/>
      <c r="D84" s="272"/>
      <c r="E84" s="272"/>
      <c r="F84" s="272"/>
      <c r="G84" s="272"/>
      <c r="H84" s="272"/>
      <c r="I84" s="272"/>
      <c r="J84" s="272"/>
      <c r="K84" s="272"/>
      <c r="L84" s="273"/>
      <c r="M84" s="55" t="s">
        <v>51</v>
      </c>
      <c r="N84" s="287"/>
      <c r="O84" s="287"/>
      <c r="P84" s="287"/>
      <c r="Q84" s="287"/>
      <c r="R84" s="287"/>
      <c r="S84" s="287"/>
      <c r="T84" s="287"/>
      <c r="U84" s="287"/>
      <c r="V84" s="287"/>
      <c r="W84" s="287"/>
      <c r="X84" s="287"/>
    </row>
    <row r="85" spans="1:24" s="41" customFormat="1" ht="13.5" customHeight="1">
      <c r="A85" s="271" t="s">
        <v>104</v>
      </c>
      <c r="B85" s="272"/>
      <c r="C85" s="272"/>
      <c r="D85" s="272"/>
      <c r="E85" s="272"/>
      <c r="F85" s="272"/>
      <c r="G85" s="272"/>
      <c r="H85" s="272"/>
      <c r="I85" s="272"/>
      <c r="J85" s="272"/>
      <c r="K85" s="272"/>
      <c r="L85" s="273"/>
      <c r="M85" s="55" t="s">
        <v>52</v>
      </c>
      <c r="N85" s="287"/>
      <c r="O85" s="287"/>
      <c r="P85" s="287"/>
      <c r="Q85" s="287"/>
      <c r="R85" s="287"/>
      <c r="S85" s="287"/>
      <c r="T85" s="287"/>
      <c r="U85" s="287"/>
      <c r="V85" s="287"/>
      <c r="W85" s="287"/>
      <c r="X85" s="287"/>
    </row>
    <row r="86" spans="1:24" s="41" customFormat="1" ht="13.5" customHeight="1">
      <c r="A86" s="271" t="s">
        <v>105</v>
      </c>
      <c r="B86" s="272"/>
      <c r="C86" s="272"/>
      <c r="D86" s="272"/>
      <c r="E86" s="272"/>
      <c r="F86" s="272"/>
      <c r="G86" s="272"/>
      <c r="H86" s="272"/>
      <c r="I86" s="272"/>
      <c r="J86" s="272"/>
      <c r="K86" s="272"/>
      <c r="L86" s="273"/>
      <c r="M86" s="55" t="s">
        <v>53</v>
      </c>
      <c r="N86" s="287"/>
      <c r="O86" s="287"/>
      <c r="P86" s="287"/>
      <c r="Q86" s="287"/>
      <c r="R86" s="287"/>
      <c r="S86" s="287"/>
      <c r="T86" s="287"/>
      <c r="U86" s="287"/>
      <c r="V86" s="287"/>
      <c r="W86" s="287"/>
      <c r="X86" s="287"/>
    </row>
    <row r="87" spans="1:24" s="41" customFormat="1" ht="13.5" customHeight="1">
      <c r="A87" s="271" t="s">
        <v>106</v>
      </c>
      <c r="B87" s="272"/>
      <c r="C87" s="272"/>
      <c r="D87" s="272"/>
      <c r="E87" s="272"/>
      <c r="F87" s="272"/>
      <c r="G87" s="272"/>
      <c r="H87" s="272"/>
      <c r="I87" s="272"/>
      <c r="J87" s="272"/>
      <c r="K87" s="272"/>
      <c r="L87" s="273"/>
      <c r="M87" s="55" t="s">
        <v>54</v>
      </c>
      <c r="N87" s="287"/>
      <c r="O87" s="287"/>
      <c r="P87" s="287"/>
      <c r="Q87" s="287"/>
      <c r="R87" s="287"/>
      <c r="S87" s="287"/>
      <c r="T87" s="287"/>
      <c r="U87" s="287"/>
      <c r="V87" s="287"/>
      <c r="W87" s="287"/>
      <c r="X87" s="287"/>
    </row>
    <row r="88" spans="1:24" s="41" customFormat="1" ht="13.5" customHeight="1">
      <c r="A88" s="271" t="s">
        <v>107</v>
      </c>
      <c r="B88" s="272"/>
      <c r="C88" s="272"/>
      <c r="D88" s="272"/>
      <c r="E88" s="272"/>
      <c r="F88" s="272"/>
      <c r="G88" s="272"/>
      <c r="H88" s="272"/>
      <c r="I88" s="272"/>
      <c r="J88" s="272"/>
      <c r="K88" s="272"/>
      <c r="L88" s="273"/>
      <c r="M88" s="55" t="s">
        <v>55</v>
      </c>
      <c r="N88" s="287"/>
      <c r="O88" s="287"/>
      <c r="P88" s="287"/>
      <c r="Q88" s="287"/>
      <c r="R88" s="287"/>
      <c r="S88" s="287"/>
      <c r="T88" s="287"/>
      <c r="U88" s="287"/>
      <c r="V88" s="287"/>
      <c r="W88" s="287"/>
      <c r="X88" s="287"/>
    </row>
    <row r="89" spans="1:24" s="41" customFormat="1" ht="13.5" customHeight="1">
      <c r="A89" s="271" t="s">
        <v>108</v>
      </c>
      <c r="B89" s="272"/>
      <c r="C89" s="272"/>
      <c r="D89" s="272"/>
      <c r="E89" s="272"/>
      <c r="F89" s="272"/>
      <c r="G89" s="272"/>
      <c r="H89" s="272"/>
      <c r="I89" s="272"/>
      <c r="J89" s="272"/>
      <c r="K89" s="272"/>
      <c r="L89" s="273"/>
      <c r="M89" s="55" t="s">
        <v>56</v>
      </c>
      <c r="N89" s="287"/>
      <c r="O89" s="287"/>
      <c r="P89" s="287"/>
      <c r="Q89" s="287"/>
      <c r="R89" s="287"/>
      <c r="S89" s="287"/>
      <c r="T89" s="287"/>
      <c r="U89" s="287"/>
      <c r="V89" s="287"/>
      <c r="W89" s="287"/>
      <c r="X89" s="287"/>
    </row>
    <row r="90" spans="1:24" s="41" customFormat="1" ht="13.5" customHeight="1">
      <c r="A90" s="257" t="s">
        <v>41</v>
      </c>
      <c r="B90" s="257"/>
      <c r="C90" s="257"/>
      <c r="D90" s="257"/>
      <c r="E90" s="257"/>
      <c r="F90" s="257"/>
      <c r="G90" s="257"/>
      <c r="H90" s="257"/>
      <c r="I90" s="257"/>
      <c r="J90" s="257"/>
      <c r="K90" s="257"/>
      <c r="L90" s="257"/>
      <c r="M90" s="55" t="s">
        <v>57</v>
      </c>
      <c r="N90" s="287"/>
      <c r="O90" s="287"/>
      <c r="P90" s="287"/>
      <c r="Q90" s="287"/>
      <c r="R90" s="287"/>
      <c r="S90" s="287"/>
      <c r="T90" s="287"/>
      <c r="U90" s="287"/>
      <c r="V90" s="287"/>
      <c r="W90" s="287"/>
      <c r="X90" s="287"/>
    </row>
    <row r="91" spans="1:24" s="41" customFormat="1" ht="13.5" customHeight="1">
      <c r="A91" s="257" t="s">
        <v>109</v>
      </c>
      <c r="B91" s="257"/>
      <c r="C91" s="257"/>
      <c r="D91" s="257"/>
      <c r="E91" s="257"/>
      <c r="F91" s="257"/>
      <c r="G91" s="257"/>
      <c r="H91" s="257"/>
      <c r="I91" s="257"/>
      <c r="J91" s="257"/>
      <c r="K91" s="257"/>
      <c r="L91" s="257"/>
      <c r="M91" s="55" t="s">
        <v>58</v>
      </c>
      <c r="N91" s="287"/>
      <c r="O91" s="287"/>
      <c r="P91" s="287"/>
      <c r="Q91" s="287"/>
      <c r="R91" s="287"/>
      <c r="S91" s="287"/>
      <c r="T91" s="287"/>
      <c r="U91" s="287"/>
      <c r="V91" s="287"/>
      <c r="W91" s="287"/>
      <c r="X91" s="287"/>
    </row>
    <row r="92" spans="1:24" s="41" customFormat="1" ht="13.5" customHeight="1">
      <c r="A92" s="257" t="s">
        <v>110</v>
      </c>
      <c r="B92" s="257"/>
      <c r="C92" s="257"/>
      <c r="D92" s="257"/>
      <c r="E92" s="257"/>
      <c r="F92" s="257"/>
      <c r="G92" s="257"/>
      <c r="H92" s="257"/>
      <c r="I92" s="257"/>
      <c r="J92" s="257"/>
      <c r="K92" s="257"/>
      <c r="L92" s="257"/>
      <c r="M92" s="298" t="s">
        <v>59</v>
      </c>
      <c r="N92" s="287"/>
      <c r="O92" s="287"/>
      <c r="P92" s="287"/>
      <c r="Q92" s="287"/>
      <c r="R92" s="287"/>
      <c r="S92" s="287"/>
      <c r="T92" s="287"/>
      <c r="U92" s="287"/>
      <c r="V92" s="287"/>
      <c r="W92" s="287"/>
      <c r="X92" s="287"/>
    </row>
    <row r="93" spans="1:24" s="41" customFormat="1" ht="13.5" customHeight="1">
      <c r="A93" s="257"/>
      <c r="B93" s="257"/>
      <c r="C93" s="257"/>
      <c r="D93" s="257"/>
      <c r="E93" s="257"/>
      <c r="F93" s="257"/>
      <c r="G93" s="257"/>
      <c r="H93" s="257"/>
      <c r="I93" s="257"/>
      <c r="J93" s="257"/>
      <c r="K93" s="257"/>
      <c r="L93" s="257"/>
      <c r="M93" s="299"/>
      <c r="N93" s="287"/>
      <c r="O93" s="287"/>
      <c r="P93" s="287"/>
      <c r="Q93" s="287"/>
      <c r="R93" s="287"/>
      <c r="S93" s="287"/>
      <c r="T93" s="287"/>
      <c r="U93" s="287"/>
      <c r="V93" s="287"/>
      <c r="W93" s="287"/>
      <c r="X93" s="287"/>
    </row>
    <row r="94" spans="1:24" s="41" customFormat="1" ht="13.5" customHeight="1">
      <c r="A94" s="271" t="s">
        <v>111</v>
      </c>
      <c r="B94" s="272"/>
      <c r="C94" s="272"/>
      <c r="D94" s="272"/>
      <c r="E94" s="272"/>
      <c r="F94" s="272"/>
      <c r="G94" s="272"/>
      <c r="H94" s="272"/>
      <c r="I94" s="272"/>
      <c r="J94" s="272"/>
      <c r="K94" s="272"/>
      <c r="L94" s="273"/>
      <c r="M94" s="55" t="s">
        <v>60</v>
      </c>
      <c r="N94" s="287"/>
      <c r="O94" s="287"/>
      <c r="P94" s="287"/>
      <c r="Q94" s="287"/>
      <c r="R94" s="287"/>
      <c r="S94" s="287"/>
      <c r="T94" s="287"/>
      <c r="U94" s="287"/>
      <c r="V94" s="287"/>
      <c r="W94" s="287"/>
      <c r="X94" s="287"/>
    </row>
    <row r="95" spans="1:24" s="41" customFormat="1" ht="13.5" customHeight="1">
      <c r="A95" s="271" t="s">
        <v>112</v>
      </c>
      <c r="B95" s="272"/>
      <c r="C95" s="272"/>
      <c r="D95" s="272"/>
      <c r="E95" s="272"/>
      <c r="F95" s="272"/>
      <c r="G95" s="272"/>
      <c r="H95" s="272"/>
      <c r="I95" s="272"/>
      <c r="J95" s="272"/>
      <c r="K95" s="272"/>
      <c r="L95" s="273"/>
      <c r="M95" s="55" t="s">
        <v>61</v>
      </c>
      <c r="N95" s="287"/>
      <c r="O95" s="287"/>
      <c r="P95" s="287"/>
      <c r="Q95" s="287"/>
      <c r="R95" s="287"/>
      <c r="S95" s="287"/>
      <c r="T95" s="287"/>
      <c r="U95" s="287"/>
      <c r="V95" s="287"/>
      <c r="W95" s="287"/>
      <c r="X95" s="287"/>
    </row>
    <row r="96" spans="1:24" s="41" customFormat="1" ht="13.5" customHeight="1">
      <c r="A96" s="271" t="s">
        <v>113</v>
      </c>
      <c r="B96" s="272"/>
      <c r="C96" s="272"/>
      <c r="D96" s="272"/>
      <c r="E96" s="272"/>
      <c r="F96" s="272"/>
      <c r="G96" s="272"/>
      <c r="H96" s="272"/>
      <c r="I96" s="272"/>
      <c r="J96" s="272"/>
      <c r="K96" s="272"/>
      <c r="L96" s="273"/>
      <c r="M96" s="55" t="s">
        <v>62</v>
      </c>
      <c r="N96" s="287"/>
      <c r="O96" s="287"/>
      <c r="P96" s="287"/>
      <c r="Q96" s="287"/>
      <c r="R96" s="287"/>
      <c r="S96" s="287"/>
      <c r="T96" s="287"/>
      <c r="U96" s="287"/>
      <c r="V96" s="287"/>
      <c r="W96" s="287"/>
      <c r="X96" s="287"/>
    </row>
    <row r="97" spans="1:24" s="41" customFormat="1" ht="13.5" customHeight="1">
      <c r="A97" s="271" t="s">
        <v>114</v>
      </c>
      <c r="B97" s="272"/>
      <c r="C97" s="272"/>
      <c r="D97" s="272"/>
      <c r="E97" s="272"/>
      <c r="F97" s="272"/>
      <c r="G97" s="272"/>
      <c r="H97" s="272"/>
      <c r="I97" s="272"/>
      <c r="J97" s="272"/>
      <c r="K97" s="272"/>
      <c r="L97" s="273"/>
      <c r="M97" s="55" t="s">
        <v>63</v>
      </c>
      <c r="N97" s="287"/>
      <c r="O97" s="287"/>
      <c r="P97" s="287"/>
      <c r="Q97" s="287"/>
      <c r="R97" s="287"/>
      <c r="S97" s="287"/>
      <c r="T97" s="287"/>
      <c r="U97" s="287"/>
      <c r="V97" s="287"/>
      <c r="W97" s="287"/>
      <c r="X97" s="287"/>
    </row>
    <row r="98" spans="1:24" s="41" customFormat="1" ht="13.5" customHeight="1">
      <c r="A98" s="257" t="s">
        <v>42</v>
      </c>
      <c r="B98" s="257"/>
      <c r="C98" s="257"/>
      <c r="D98" s="257"/>
      <c r="E98" s="257"/>
      <c r="F98" s="257"/>
      <c r="G98" s="257"/>
      <c r="H98" s="257"/>
      <c r="I98" s="257"/>
      <c r="J98" s="257"/>
      <c r="K98" s="257"/>
      <c r="L98" s="257"/>
      <c r="M98" s="55" t="s">
        <v>64</v>
      </c>
      <c r="N98" s="287"/>
      <c r="O98" s="287"/>
      <c r="P98" s="287"/>
      <c r="Q98" s="287"/>
      <c r="R98" s="287"/>
      <c r="S98" s="287"/>
      <c r="T98" s="287"/>
      <c r="U98" s="287"/>
      <c r="V98" s="287"/>
      <c r="W98" s="287"/>
      <c r="X98" s="287"/>
    </row>
    <row r="99" spans="1:24" s="42" customFormat="1" ht="13.5" customHeight="1">
      <c r="A99" s="271" t="s">
        <v>117</v>
      </c>
      <c r="B99" s="272"/>
      <c r="C99" s="272"/>
      <c r="D99" s="272"/>
      <c r="E99" s="272"/>
      <c r="F99" s="272"/>
      <c r="G99" s="272"/>
      <c r="H99" s="272"/>
      <c r="I99" s="272"/>
      <c r="J99" s="272"/>
      <c r="K99" s="272"/>
      <c r="L99" s="273"/>
      <c r="M99" s="55" t="s">
        <v>120</v>
      </c>
      <c r="N99" s="287"/>
      <c r="O99" s="287"/>
      <c r="P99" s="287"/>
      <c r="Q99" s="287"/>
      <c r="R99" s="287"/>
      <c r="S99" s="287"/>
      <c r="T99" s="287"/>
      <c r="U99" s="287"/>
      <c r="V99" s="287"/>
      <c r="W99" s="287"/>
      <c r="X99" s="287"/>
    </row>
    <row r="100" spans="1:24" s="42" customFormat="1" ht="15" customHeight="1">
      <c r="A100" s="271" t="s">
        <v>119</v>
      </c>
      <c r="B100" s="272"/>
      <c r="C100" s="272"/>
      <c r="D100" s="272"/>
      <c r="E100" s="272"/>
      <c r="F100" s="272"/>
      <c r="G100" s="272"/>
      <c r="H100" s="272"/>
      <c r="I100" s="272"/>
      <c r="J100" s="272"/>
      <c r="K100" s="272"/>
      <c r="L100" s="273"/>
      <c r="M100" s="55" t="s">
        <v>121</v>
      </c>
      <c r="N100" s="287"/>
      <c r="O100" s="287"/>
      <c r="P100" s="287"/>
      <c r="Q100" s="287"/>
      <c r="R100" s="287"/>
      <c r="S100" s="287"/>
      <c r="T100" s="287"/>
      <c r="U100" s="287"/>
      <c r="V100" s="287"/>
      <c r="W100" s="287"/>
      <c r="X100" s="287"/>
    </row>
    <row r="101" spans="1:24" s="125" customFormat="1" ht="13.5" customHeight="1">
      <c r="A101" s="300" t="s">
        <v>218</v>
      </c>
      <c r="B101" s="301"/>
      <c r="C101" s="301"/>
      <c r="D101" s="301"/>
      <c r="E101" s="301"/>
      <c r="F101" s="301"/>
      <c r="G101" s="301"/>
      <c r="H101" s="301"/>
      <c r="I101" s="301"/>
      <c r="J101" s="301"/>
      <c r="K101" s="301"/>
      <c r="L101" s="302"/>
      <c r="M101" s="68" t="s">
        <v>65</v>
      </c>
      <c r="N101" s="303">
        <v>2144.8</v>
      </c>
      <c r="O101" s="304"/>
      <c r="P101" s="304"/>
      <c r="Q101" s="304"/>
      <c r="R101" s="304"/>
      <c r="S101" s="304"/>
      <c r="T101" s="304"/>
      <c r="U101" s="304"/>
      <c r="V101" s="304"/>
      <c r="W101" s="304"/>
      <c r="X101" s="304"/>
    </row>
    <row r="102" spans="1:24" s="41" customFormat="1" ht="13.5" customHeight="1">
      <c r="A102" s="271" t="s">
        <v>215</v>
      </c>
      <c r="B102" s="272"/>
      <c r="C102" s="272"/>
      <c r="D102" s="272"/>
      <c r="E102" s="272"/>
      <c r="F102" s="272"/>
      <c r="G102" s="272"/>
      <c r="H102" s="272"/>
      <c r="I102" s="272"/>
      <c r="J102" s="272"/>
      <c r="K102" s="272"/>
      <c r="L102" s="273"/>
      <c r="M102" s="54"/>
      <c r="N102" s="305">
        <v>0</v>
      </c>
      <c r="O102" s="287"/>
      <c r="P102" s="287"/>
      <c r="Q102" s="287"/>
      <c r="R102" s="287"/>
      <c r="S102" s="287"/>
      <c r="T102" s="287"/>
      <c r="U102" s="287"/>
      <c r="V102" s="287"/>
      <c r="W102" s="287"/>
      <c r="X102" s="287"/>
    </row>
    <row r="103" spans="1:24" s="41" customFormat="1" ht="13.5" customHeight="1">
      <c r="A103" s="271" t="s">
        <v>44</v>
      </c>
      <c r="B103" s="272"/>
      <c r="C103" s="272"/>
      <c r="D103" s="272"/>
      <c r="E103" s="272"/>
      <c r="F103" s="272"/>
      <c r="G103" s="272"/>
      <c r="H103" s="272"/>
      <c r="I103" s="272"/>
      <c r="J103" s="272"/>
      <c r="K103" s="272"/>
      <c r="L103" s="273"/>
      <c r="M103" s="54" t="s">
        <v>66</v>
      </c>
      <c r="N103" s="219">
        <v>2144.8</v>
      </c>
      <c r="O103" s="287"/>
      <c r="P103" s="287"/>
      <c r="Q103" s="287"/>
      <c r="R103" s="287"/>
      <c r="S103" s="287"/>
      <c r="T103" s="287"/>
      <c r="U103" s="287"/>
      <c r="V103" s="287"/>
      <c r="W103" s="287"/>
      <c r="X103" s="287"/>
    </row>
    <row r="104" spans="1:24" s="41" customFormat="1" ht="13.5" customHeight="1">
      <c r="A104" s="271" t="s">
        <v>211</v>
      </c>
      <c r="B104" s="272"/>
      <c r="C104" s="272"/>
      <c r="D104" s="272"/>
      <c r="E104" s="272"/>
      <c r="F104" s="272"/>
      <c r="G104" s="272"/>
      <c r="H104" s="272"/>
      <c r="I104" s="272"/>
      <c r="J104" s="272"/>
      <c r="K104" s="272"/>
      <c r="L104" s="273"/>
      <c r="M104" s="54"/>
      <c r="N104" s="219">
        <v>2144.8</v>
      </c>
      <c r="O104" s="287"/>
      <c r="P104" s="287"/>
      <c r="Q104" s="287"/>
      <c r="R104" s="287"/>
      <c r="S104" s="287"/>
      <c r="T104" s="287"/>
      <c r="U104" s="287"/>
      <c r="V104" s="287"/>
      <c r="W104" s="287"/>
      <c r="X104" s="287"/>
    </row>
    <row r="105" spans="1:24" s="41" customFormat="1" ht="13.5" customHeight="1">
      <c r="A105" s="271" t="s">
        <v>101</v>
      </c>
      <c r="B105" s="272"/>
      <c r="C105" s="272"/>
      <c r="D105" s="272"/>
      <c r="E105" s="272"/>
      <c r="F105" s="272"/>
      <c r="G105" s="272"/>
      <c r="H105" s="272"/>
      <c r="I105" s="272"/>
      <c r="J105" s="272"/>
      <c r="K105" s="272"/>
      <c r="L105" s="273"/>
      <c r="M105" s="55" t="s">
        <v>67</v>
      </c>
      <c r="N105" s="287">
        <v>0</v>
      </c>
      <c r="O105" s="287"/>
      <c r="P105" s="287"/>
      <c r="Q105" s="287"/>
      <c r="R105" s="287"/>
      <c r="S105" s="287"/>
      <c r="T105" s="287"/>
      <c r="U105" s="287"/>
      <c r="V105" s="287"/>
      <c r="W105" s="287"/>
      <c r="X105" s="287"/>
    </row>
    <row r="106" spans="1:24" s="41" customFormat="1" ht="13.5" customHeight="1">
      <c r="A106" s="271" t="s">
        <v>102</v>
      </c>
      <c r="B106" s="272"/>
      <c r="C106" s="272"/>
      <c r="D106" s="272"/>
      <c r="E106" s="272"/>
      <c r="F106" s="272"/>
      <c r="G106" s="272"/>
      <c r="H106" s="272"/>
      <c r="I106" s="272"/>
      <c r="J106" s="272"/>
      <c r="K106" s="272"/>
      <c r="L106" s="273"/>
      <c r="M106" s="55" t="s">
        <v>68</v>
      </c>
      <c r="N106" s="287">
        <v>0</v>
      </c>
      <c r="O106" s="287"/>
      <c r="P106" s="287"/>
      <c r="Q106" s="287"/>
      <c r="R106" s="287"/>
      <c r="S106" s="287"/>
      <c r="T106" s="287"/>
      <c r="U106" s="287"/>
      <c r="V106" s="287"/>
      <c r="W106" s="287"/>
      <c r="X106" s="287"/>
    </row>
    <row r="107" spans="1:24" s="41" customFormat="1" ht="15" customHeight="1">
      <c r="A107" s="271" t="s">
        <v>103</v>
      </c>
      <c r="B107" s="272"/>
      <c r="C107" s="272"/>
      <c r="D107" s="272"/>
      <c r="E107" s="272"/>
      <c r="F107" s="272"/>
      <c r="G107" s="272"/>
      <c r="H107" s="272"/>
      <c r="I107" s="272"/>
      <c r="J107" s="272"/>
      <c r="K107" s="272"/>
      <c r="L107" s="273"/>
      <c r="M107" s="55" t="s">
        <v>69</v>
      </c>
      <c r="N107" s="287">
        <v>0</v>
      </c>
      <c r="O107" s="287"/>
      <c r="P107" s="287"/>
      <c r="Q107" s="287"/>
      <c r="R107" s="287"/>
      <c r="S107" s="287"/>
      <c r="T107" s="287"/>
      <c r="U107" s="287"/>
      <c r="V107" s="287"/>
      <c r="W107" s="287"/>
      <c r="X107" s="287"/>
    </row>
    <row r="108" spans="1:24" s="41" customFormat="1" ht="13.5" customHeight="1">
      <c r="A108" s="271" t="s">
        <v>104</v>
      </c>
      <c r="B108" s="272"/>
      <c r="C108" s="272"/>
      <c r="D108" s="272"/>
      <c r="E108" s="272"/>
      <c r="F108" s="272"/>
      <c r="G108" s="272"/>
      <c r="H108" s="272"/>
      <c r="I108" s="272"/>
      <c r="J108" s="272"/>
      <c r="K108" s="272"/>
      <c r="L108" s="273"/>
      <c r="M108" s="55" t="s">
        <v>70</v>
      </c>
      <c r="N108" s="287">
        <v>0</v>
      </c>
      <c r="O108" s="287"/>
      <c r="P108" s="287"/>
      <c r="Q108" s="287"/>
      <c r="R108" s="287"/>
      <c r="S108" s="287"/>
      <c r="T108" s="287"/>
      <c r="U108" s="287"/>
      <c r="V108" s="287"/>
      <c r="W108" s="287"/>
      <c r="X108" s="287"/>
    </row>
    <row r="109" spans="1:24" s="41" customFormat="1" ht="13.5" customHeight="1">
      <c r="A109" s="271" t="s">
        <v>105</v>
      </c>
      <c r="B109" s="272"/>
      <c r="C109" s="272"/>
      <c r="D109" s="272"/>
      <c r="E109" s="272"/>
      <c r="F109" s="272"/>
      <c r="G109" s="272"/>
      <c r="H109" s="272"/>
      <c r="I109" s="272"/>
      <c r="J109" s="272"/>
      <c r="K109" s="272"/>
      <c r="L109" s="273"/>
      <c r="M109" s="55" t="s">
        <v>71</v>
      </c>
      <c r="N109" s="287">
        <v>21</v>
      </c>
      <c r="O109" s="287"/>
      <c r="P109" s="287"/>
      <c r="Q109" s="287"/>
      <c r="R109" s="287"/>
      <c r="S109" s="287"/>
      <c r="T109" s="287"/>
      <c r="U109" s="287"/>
      <c r="V109" s="287"/>
      <c r="W109" s="287"/>
      <c r="X109" s="287"/>
    </row>
    <row r="110" spans="1:24" s="41" customFormat="1" ht="13.5" customHeight="1">
      <c r="A110" s="271" t="s">
        <v>106</v>
      </c>
      <c r="B110" s="272"/>
      <c r="C110" s="272"/>
      <c r="D110" s="272"/>
      <c r="E110" s="272"/>
      <c r="F110" s="272"/>
      <c r="G110" s="272"/>
      <c r="H110" s="272"/>
      <c r="I110" s="272"/>
      <c r="J110" s="272"/>
      <c r="K110" s="272"/>
      <c r="L110" s="273"/>
      <c r="M110" s="55" t="s">
        <v>72</v>
      </c>
      <c r="N110" s="287">
        <v>1995</v>
      </c>
      <c r="O110" s="287"/>
      <c r="P110" s="287"/>
      <c r="Q110" s="287"/>
      <c r="R110" s="287"/>
      <c r="S110" s="287"/>
      <c r="T110" s="287"/>
      <c r="U110" s="287"/>
      <c r="V110" s="287"/>
      <c r="W110" s="287"/>
      <c r="X110" s="287"/>
    </row>
    <row r="111" spans="1:24" s="41" customFormat="1" ht="13.5" customHeight="1">
      <c r="A111" s="271" t="s">
        <v>107</v>
      </c>
      <c r="B111" s="272"/>
      <c r="C111" s="272"/>
      <c r="D111" s="272"/>
      <c r="E111" s="272"/>
      <c r="F111" s="272"/>
      <c r="G111" s="272"/>
      <c r="H111" s="272"/>
      <c r="I111" s="272"/>
      <c r="J111" s="272"/>
      <c r="K111" s="272"/>
      <c r="L111" s="273"/>
      <c r="M111" s="55" t="s">
        <v>73</v>
      </c>
      <c r="N111" s="287">
        <v>0</v>
      </c>
      <c r="O111" s="287"/>
      <c r="P111" s="287"/>
      <c r="Q111" s="287"/>
      <c r="R111" s="287"/>
      <c r="S111" s="287"/>
      <c r="T111" s="287"/>
      <c r="U111" s="287"/>
      <c r="V111" s="287"/>
      <c r="W111" s="287"/>
      <c r="X111" s="287"/>
    </row>
    <row r="112" spans="1:24" s="41" customFormat="1" ht="13.5" customHeight="1">
      <c r="A112" s="271" t="s">
        <v>108</v>
      </c>
      <c r="B112" s="272"/>
      <c r="C112" s="272"/>
      <c r="D112" s="272"/>
      <c r="E112" s="272"/>
      <c r="F112" s="272"/>
      <c r="G112" s="272"/>
      <c r="H112" s="272"/>
      <c r="I112" s="272"/>
      <c r="J112" s="272"/>
      <c r="K112" s="272"/>
      <c r="L112" s="273"/>
      <c r="M112" s="55" t="s">
        <v>74</v>
      </c>
      <c r="N112" s="287">
        <v>70.4</v>
      </c>
      <c r="O112" s="287"/>
      <c r="P112" s="287"/>
      <c r="Q112" s="287"/>
      <c r="R112" s="287"/>
      <c r="S112" s="287"/>
      <c r="T112" s="287"/>
      <c r="U112" s="287"/>
      <c r="V112" s="287"/>
      <c r="W112" s="287"/>
      <c r="X112" s="287"/>
    </row>
    <row r="113" spans="1:24" s="41" customFormat="1" ht="13.5" customHeight="1">
      <c r="A113" s="257" t="s">
        <v>41</v>
      </c>
      <c r="B113" s="257"/>
      <c r="C113" s="257"/>
      <c r="D113" s="257"/>
      <c r="E113" s="257"/>
      <c r="F113" s="257"/>
      <c r="G113" s="257"/>
      <c r="H113" s="257"/>
      <c r="I113" s="257"/>
      <c r="J113" s="257"/>
      <c r="K113" s="257"/>
      <c r="L113" s="257"/>
      <c r="M113" s="55" t="s">
        <v>75</v>
      </c>
      <c r="N113" s="287"/>
      <c r="O113" s="287"/>
      <c r="P113" s="287"/>
      <c r="Q113" s="287"/>
      <c r="R113" s="287"/>
      <c r="S113" s="287"/>
      <c r="T113" s="287"/>
      <c r="U113" s="287"/>
      <c r="V113" s="287"/>
      <c r="W113" s="287"/>
      <c r="X113" s="287"/>
    </row>
    <row r="114" spans="1:24" s="41" customFormat="1" ht="17.25" customHeight="1">
      <c r="A114" s="257" t="s">
        <v>109</v>
      </c>
      <c r="B114" s="257"/>
      <c r="C114" s="257"/>
      <c r="D114" s="257"/>
      <c r="E114" s="257"/>
      <c r="F114" s="257"/>
      <c r="G114" s="257"/>
      <c r="H114" s="257"/>
      <c r="I114" s="257"/>
      <c r="J114" s="257"/>
      <c r="K114" s="257"/>
      <c r="L114" s="257"/>
      <c r="M114" s="55" t="s">
        <v>76</v>
      </c>
      <c r="N114" s="219">
        <v>34.4</v>
      </c>
      <c r="O114" s="219"/>
      <c r="P114" s="219"/>
      <c r="Q114" s="219"/>
      <c r="R114" s="219"/>
      <c r="S114" s="219"/>
      <c r="T114" s="219"/>
      <c r="U114" s="219"/>
      <c r="V114" s="219"/>
      <c r="W114" s="219"/>
      <c r="X114" s="219"/>
    </row>
    <row r="115" spans="1:24" s="41" customFormat="1" ht="27" customHeight="1">
      <c r="A115" s="257" t="s">
        <v>110</v>
      </c>
      <c r="B115" s="257"/>
      <c r="C115" s="257"/>
      <c r="D115" s="257"/>
      <c r="E115" s="257"/>
      <c r="F115" s="257"/>
      <c r="G115" s="257"/>
      <c r="H115" s="257"/>
      <c r="I115" s="257"/>
      <c r="J115" s="257"/>
      <c r="K115" s="257"/>
      <c r="L115" s="257"/>
      <c r="M115" s="98" t="s">
        <v>77</v>
      </c>
      <c r="N115" s="287"/>
      <c r="O115" s="287"/>
      <c r="P115" s="287"/>
      <c r="Q115" s="287"/>
      <c r="R115" s="287"/>
      <c r="S115" s="287"/>
      <c r="T115" s="287"/>
      <c r="U115" s="287"/>
      <c r="V115" s="287"/>
      <c r="W115" s="287"/>
      <c r="X115" s="287"/>
    </row>
    <row r="116" spans="1:24" s="123" customFormat="1" ht="21" customHeight="1">
      <c r="A116" s="220" t="s">
        <v>13</v>
      </c>
      <c r="B116" s="221"/>
      <c r="C116" s="221"/>
      <c r="D116" s="221"/>
      <c r="E116" s="221"/>
      <c r="F116" s="221"/>
      <c r="G116" s="221"/>
      <c r="H116" s="221"/>
      <c r="I116" s="221"/>
      <c r="J116" s="221"/>
      <c r="K116" s="221"/>
      <c r="L116" s="222"/>
      <c r="M116" s="51" t="s">
        <v>47</v>
      </c>
      <c r="N116" s="223" t="s">
        <v>170</v>
      </c>
      <c r="O116" s="223"/>
      <c r="P116" s="223"/>
      <c r="Q116" s="223"/>
      <c r="R116" s="223"/>
      <c r="S116" s="223"/>
      <c r="T116" s="223"/>
      <c r="U116" s="223"/>
      <c r="V116" s="223"/>
      <c r="W116" s="223"/>
      <c r="X116" s="223"/>
    </row>
    <row r="117" spans="1:24" s="41" customFormat="1" ht="13.5" customHeight="1">
      <c r="A117" s="271" t="s">
        <v>112</v>
      </c>
      <c r="B117" s="272"/>
      <c r="C117" s="272"/>
      <c r="D117" s="272"/>
      <c r="E117" s="272"/>
      <c r="F117" s="272"/>
      <c r="G117" s="272"/>
      <c r="H117" s="272"/>
      <c r="I117" s="272"/>
      <c r="J117" s="272"/>
      <c r="K117" s="272"/>
      <c r="L117" s="273"/>
      <c r="M117" s="55" t="s">
        <v>78</v>
      </c>
      <c r="N117" s="219"/>
      <c r="O117" s="219"/>
      <c r="P117" s="219"/>
      <c r="Q117" s="219"/>
      <c r="R117" s="219"/>
      <c r="S117" s="219"/>
      <c r="T117" s="219"/>
      <c r="U117" s="219"/>
      <c r="V117" s="219"/>
      <c r="W117" s="219"/>
      <c r="X117" s="219"/>
    </row>
    <row r="118" spans="1:24" s="41" customFormat="1" ht="13.5" customHeight="1">
      <c r="A118" s="271" t="s">
        <v>113</v>
      </c>
      <c r="B118" s="272"/>
      <c r="C118" s="272"/>
      <c r="D118" s="272"/>
      <c r="E118" s="272"/>
      <c r="F118" s="272"/>
      <c r="G118" s="272"/>
      <c r="H118" s="272"/>
      <c r="I118" s="272"/>
      <c r="J118" s="272"/>
      <c r="K118" s="272"/>
      <c r="L118" s="273"/>
      <c r="M118" s="55" t="s">
        <v>79</v>
      </c>
      <c r="N118" s="287"/>
      <c r="O118" s="287"/>
      <c r="P118" s="287"/>
      <c r="Q118" s="287"/>
      <c r="R118" s="287"/>
      <c r="S118" s="287"/>
      <c r="T118" s="287"/>
      <c r="U118" s="287"/>
      <c r="V118" s="287"/>
      <c r="W118" s="287"/>
      <c r="X118" s="287"/>
    </row>
    <row r="119" spans="1:24" s="41" customFormat="1" ht="13.5" customHeight="1">
      <c r="A119" s="271" t="s">
        <v>114</v>
      </c>
      <c r="B119" s="272"/>
      <c r="C119" s="272"/>
      <c r="D119" s="272"/>
      <c r="E119" s="272"/>
      <c r="F119" s="272"/>
      <c r="G119" s="272"/>
      <c r="H119" s="272"/>
      <c r="I119" s="272"/>
      <c r="J119" s="272"/>
      <c r="K119" s="272"/>
      <c r="L119" s="273"/>
      <c r="M119" s="55" t="s">
        <v>80</v>
      </c>
      <c r="N119" s="219">
        <v>24.1</v>
      </c>
      <c r="O119" s="219"/>
      <c r="P119" s="219"/>
      <c r="Q119" s="219"/>
      <c r="R119" s="219"/>
      <c r="S119" s="219"/>
      <c r="T119" s="219"/>
      <c r="U119" s="219"/>
      <c r="V119" s="219"/>
      <c r="W119" s="219"/>
      <c r="X119" s="219"/>
    </row>
    <row r="120" spans="1:24" s="41" customFormat="1" ht="13.5" customHeight="1">
      <c r="A120" s="257" t="s">
        <v>42</v>
      </c>
      <c r="B120" s="257"/>
      <c r="C120" s="257"/>
      <c r="D120" s="257"/>
      <c r="E120" s="257"/>
      <c r="F120" s="257"/>
      <c r="G120" s="257"/>
      <c r="H120" s="257"/>
      <c r="I120" s="257"/>
      <c r="J120" s="257"/>
      <c r="K120" s="257"/>
      <c r="L120" s="257"/>
      <c r="M120" s="55" t="s">
        <v>81</v>
      </c>
      <c r="N120" s="287"/>
      <c r="O120" s="287"/>
      <c r="P120" s="287"/>
      <c r="Q120" s="287"/>
      <c r="R120" s="287"/>
      <c r="S120" s="287"/>
      <c r="T120" s="287"/>
      <c r="U120" s="287"/>
      <c r="V120" s="287"/>
      <c r="W120" s="287"/>
      <c r="X120" s="287"/>
    </row>
    <row r="121" spans="1:24" s="42" customFormat="1" ht="13.5" customHeight="1">
      <c r="A121" s="271" t="s">
        <v>117</v>
      </c>
      <c r="B121" s="272"/>
      <c r="C121" s="272"/>
      <c r="D121" s="272"/>
      <c r="E121" s="272"/>
      <c r="F121" s="272"/>
      <c r="G121" s="272"/>
      <c r="H121" s="272"/>
      <c r="I121" s="272"/>
      <c r="J121" s="272"/>
      <c r="K121" s="272"/>
      <c r="L121" s="273"/>
      <c r="M121" s="55" t="s">
        <v>122</v>
      </c>
      <c r="N121" s="305"/>
      <c r="O121" s="305"/>
      <c r="P121" s="305"/>
      <c r="Q121" s="305"/>
      <c r="R121" s="305"/>
      <c r="S121" s="305"/>
      <c r="T121" s="305"/>
      <c r="U121" s="305"/>
      <c r="V121" s="305"/>
      <c r="W121" s="305"/>
      <c r="X121" s="305"/>
    </row>
    <row r="122" spans="1:24" s="42" customFormat="1" ht="13.5" customHeight="1">
      <c r="A122" s="271" t="s">
        <v>119</v>
      </c>
      <c r="B122" s="272"/>
      <c r="C122" s="272"/>
      <c r="D122" s="272"/>
      <c r="E122" s="272"/>
      <c r="F122" s="272"/>
      <c r="G122" s="272"/>
      <c r="H122" s="272"/>
      <c r="I122" s="272"/>
      <c r="J122" s="272"/>
      <c r="K122" s="272"/>
      <c r="L122" s="273"/>
      <c r="M122" s="55" t="s">
        <v>123</v>
      </c>
      <c r="N122" s="305">
        <v>0</v>
      </c>
      <c r="O122" s="305"/>
      <c r="P122" s="305"/>
      <c r="Q122" s="305"/>
      <c r="R122" s="305"/>
      <c r="S122" s="305"/>
      <c r="T122" s="305"/>
      <c r="U122" s="305"/>
      <c r="V122" s="305"/>
      <c r="W122" s="305"/>
      <c r="X122" s="305"/>
    </row>
    <row r="123" spans="1:24" s="41" customFormat="1" ht="13.5" customHeight="1">
      <c r="A123" s="271" t="s">
        <v>210</v>
      </c>
      <c r="B123" s="272"/>
      <c r="C123" s="272"/>
      <c r="D123" s="272"/>
      <c r="E123" s="272"/>
      <c r="F123" s="272"/>
      <c r="G123" s="272"/>
      <c r="H123" s="272"/>
      <c r="I123" s="272"/>
      <c r="J123" s="272"/>
      <c r="K123" s="272"/>
      <c r="L123" s="273"/>
      <c r="M123" s="54" t="s">
        <v>82</v>
      </c>
      <c r="N123" s="287">
        <v>0</v>
      </c>
      <c r="O123" s="287"/>
      <c r="P123" s="287"/>
      <c r="Q123" s="287"/>
      <c r="R123" s="287"/>
      <c r="S123" s="287"/>
      <c r="T123" s="287"/>
      <c r="U123" s="287"/>
      <c r="V123" s="287"/>
      <c r="W123" s="287"/>
      <c r="X123" s="287"/>
    </row>
    <row r="124" spans="1:24" s="41" customFormat="1" ht="13.5" customHeight="1">
      <c r="A124" s="271" t="s">
        <v>101</v>
      </c>
      <c r="B124" s="272"/>
      <c r="C124" s="272"/>
      <c r="D124" s="272"/>
      <c r="E124" s="272"/>
      <c r="F124" s="272"/>
      <c r="G124" s="272"/>
      <c r="H124" s="272"/>
      <c r="I124" s="272"/>
      <c r="J124" s="272"/>
      <c r="K124" s="272"/>
      <c r="L124" s="273"/>
      <c r="M124" s="55" t="s">
        <v>83</v>
      </c>
      <c r="N124" s="287">
        <v>0</v>
      </c>
      <c r="O124" s="287"/>
      <c r="P124" s="287"/>
      <c r="Q124" s="287"/>
      <c r="R124" s="287"/>
      <c r="S124" s="287"/>
      <c r="T124" s="287"/>
      <c r="U124" s="287"/>
      <c r="V124" s="287"/>
      <c r="W124" s="287"/>
      <c r="X124" s="287"/>
    </row>
    <row r="125" spans="1:24" s="41" customFormat="1" ht="13.5" customHeight="1">
      <c r="A125" s="271" t="s">
        <v>102</v>
      </c>
      <c r="B125" s="272"/>
      <c r="C125" s="272"/>
      <c r="D125" s="272"/>
      <c r="E125" s="272"/>
      <c r="F125" s="272"/>
      <c r="G125" s="272"/>
      <c r="H125" s="272"/>
      <c r="I125" s="272"/>
      <c r="J125" s="272"/>
      <c r="K125" s="272"/>
      <c r="L125" s="273"/>
      <c r="M125" s="55" t="s">
        <v>84</v>
      </c>
      <c r="N125" s="287"/>
      <c r="O125" s="287"/>
      <c r="P125" s="287"/>
      <c r="Q125" s="287"/>
      <c r="R125" s="287"/>
      <c r="S125" s="287"/>
      <c r="T125" s="287"/>
      <c r="U125" s="287"/>
      <c r="V125" s="287"/>
      <c r="W125" s="287"/>
      <c r="X125" s="287"/>
    </row>
    <row r="126" spans="1:24" s="41" customFormat="1" ht="13.5" customHeight="1">
      <c r="A126" s="271" t="s">
        <v>103</v>
      </c>
      <c r="B126" s="272"/>
      <c r="C126" s="272"/>
      <c r="D126" s="272"/>
      <c r="E126" s="272"/>
      <c r="F126" s="272"/>
      <c r="G126" s="272"/>
      <c r="H126" s="272"/>
      <c r="I126" s="272"/>
      <c r="J126" s="272"/>
      <c r="K126" s="272"/>
      <c r="L126" s="273"/>
      <c r="M126" s="55" t="s">
        <v>85</v>
      </c>
      <c r="N126" s="287">
        <v>0</v>
      </c>
      <c r="O126" s="287"/>
      <c r="P126" s="287"/>
      <c r="Q126" s="287"/>
      <c r="R126" s="287"/>
      <c r="S126" s="287"/>
      <c r="T126" s="287"/>
      <c r="U126" s="287"/>
      <c r="V126" s="287"/>
      <c r="W126" s="287"/>
      <c r="X126" s="287"/>
    </row>
    <row r="127" spans="1:24" s="41" customFormat="1" ht="13.5" customHeight="1">
      <c r="A127" s="271" t="s">
        <v>104</v>
      </c>
      <c r="B127" s="272"/>
      <c r="C127" s="272"/>
      <c r="D127" s="272"/>
      <c r="E127" s="272"/>
      <c r="F127" s="272"/>
      <c r="G127" s="272"/>
      <c r="H127" s="272"/>
      <c r="I127" s="272"/>
      <c r="J127" s="272"/>
      <c r="K127" s="272"/>
      <c r="L127" s="273"/>
      <c r="M127" s="55" t="s">
        <v>86</v>
      </c>
      <c r="N127" s="287"/>
      <c r="O127" s="287"/>
      <c r="P127" s="287"/>
      <c r="Q127" s="287"/>
      <c r="R127" s="287"/>
      <c r="S127" s="287"/>
      <c r="T127" s="287"/>
      <c r="U127" s="287"/>
      <c r="V127" s="287"/>
      <c r="W127" s="287"/>
      <c r="X127" s="287"/>
    </row>
    <row r="128" spans="1:24" s="41" customFormat="1" ht="13.5" customHeight="1">
      <c r="A128" s="271" t="s">
        <v>105</v>
      </c>
      <c r="B128" s="272"/>
      <c r="C128" s="272"/>
      <c r="D128" s="272"/>
      <c r="E128" s="272"/>
      <c r="F128" s="272"/>
      <c r="G128" s="272"/>
      <c r="H128" s="272"/>
      <c r="I128" s="272"/>
      <c r="J128" s="272"/>
      <c r="K128" s="272"/>
      <c r="L128" s="273"/>
      <c r="M128" s="55" t="s">
        <v>87</v>
      </c>
      <c r="N128" s="287"/>
      <c r="O128" s="287"/>
      <c r="P128" s="287"/>
      <c r="Q128" s="287"/>
      <c r="R128" s="287"/>
      <c r="S128" s="287"/>
      <c r="T128" s="287"/>
      <c r="U128" s="287"/>
      <c r="V128" s="287"/>
      <c r="W128" s="287"/>
      <c r="X128" s="287"/>
    </row>
    <row r="129" spans="1:24" s="41" customFormat="1" ht="15.75" customHeight="1">
      <c r="A129" s="271" t="s">
        <v>106</v>
      </c>
      <c r="B129" s="272"/>
      <c r="C129" s="272"/>
      <c r="D129" s="272"/>
      <c r="E129" s="272"/>
      <c r="F129" s="272"/>
      <c r="G129" s="272"/>
      <c r="H129" s="272"/>
      <c r="I129" s="272"/>
      <c r="J129" s="272"/>
      <c r="K129" s="272"/>
      <c r="L129" s="273"/>
      <c r="M129" s="55" t="s">
        <v>88</v>
      </c>
      <c r="N129" s="287"/>
      <c r="O129" s="287"/>
      <c r="P129" s="287"/>
      <c r="Q129" s="287"/>
      <c r="R129" s="287"/>
      <c r="S129" s="287"/>
      <c r="T129" s="287"/>
      <c r="U129" s="287"/>
      <c r="V129" s="287"/>
      <c r="W129" s="287"/>
      <c r="X129" s="287"/>
    </row>
    <row r="130" spans="1:24" s="41" customFormat="1" ht="13.5" customHeight="1">
      <c r="A130" s="271" t="s">
        <v>107</v>
      </c>
      <c r="B130" s="272"/>
      <c r="C130" s="272"/>
      <c r="D130" s="272"/>
      <c r="E130" s="272"/>
      <c r="F130" s="272"/>
      <c r="G130" s="272"/>
      <c r="H130" s="272"/>
      <c r="I130" s="272"/>
      <c r="J130" s="272"/>
      <c r="K130" s="272"/>
      <c r="L130" s="273"/>
      <c r="M130" s="55" t="s">
        <v>89</v>
      </c>
      <c r="N130" s="287"/>
      <c r="O130" s="287"/>
      <c r="P130" s="287"/>
      <c r="Q130" s="287"/>
      <c r="R130" s="287"/>
      <c r="S130" s="287"/>
      <c r="T130" s="287"/>
      <c r="U130" s="287"/>
      <c r="V130" s="287"/>
      <c r="W130" s="287"/>
      <c r="X130" s="287"/>
    </row>
    <row r="131" spans="1:24" s="41" customFormat="1" ht="13.5" customHeight="1">
      <c r="A131" s="271" t="s">
        <v>108</v>
      </c>
      <c r="B131" s="272"/>
      <c r="C131" s="272"/>
      <c r="D131" s="272"/>
      <c r="E131" s="272"/>
      <c r="F131" s="272"/>
      <c r="G131" s="272"/>
      <c r="H131" s="272"/>
      <c r="I131" s="272"/>
      <c r="J131" s="272"/>
      <c r="K131" s="272"/>
      <c r="L131" s="273"/>
      <c r="M131" s="55" t="s">
        <v>90</v>
      </c>
      <c r="N131" s="287">
        <v>0</v>
      </c>
      <c r="O131" s="287"/>
      <c r="P131" s="287"/>
      <c r="Q131" s="287"/>
      <c r="R131" s="287"/>
      <c r="S131" s="287"/>
      <c r="T131" s="287"/>
      <c r="U131" s="287"/>
      <c r="V131" s="287"/>
      <c r="W131" s="287"/>
      <c r="X131" s="287"/>
    </row>
    <row r="132" spans="1:24" s="41" customFormat="1" ht="13.5" customHeight="1">
      <c r="A132" s="257" t="s">
        <v>41</v>
      </c>
      <c r="B132" s="257"/>
      <c r="C132" s="257"/>
      <c r="D132" s="257"/>
      <c r="E132" s="257"/>
      <c r="F132" s="257"/>
      <c r="G132" s="257"/>
      <c r="H132" s="257"/>
      <c r="I132" s="257"/>
      <c r="J132" s="257"/>
      <c r="K132" s="257"/>
      <c r="L132" s="257"/>
      <c r="M132" s="55" t="s">
        <v>91</v>
      </c>
      <c r="N132" s="287"/>
      <c r="O132" s="287"/>
      <c r="P132" s="287"/>
      <c r="Q132" s="287"/>
      <c r="R132" s="287"/>
      <c r="S132" s="287"/>
      <c r="T132" s="287"/>
      <c r="U132" s="287"/>
      <c r="V132" s="287"/>
      <c r="W132" s="287"/>
      <c r="X132" s="287"/>
    </row>
    <row r="133" spans="1:24" s="41" customFormat="1" ht="23.25" customHeight="1">
      <c r="A133" s="257" t="s">
        <v>109</v>
      </c>
      <c r="B133" s="257"/>
      <c r="C133" s="257"/>
      <c r="D133" s="257"/>
      <c r="E133" s="257"/>
      <c r="F133" s="257"/>
      <c r="G133" s="257"/>
      <c r="H133" s="257"/>
      <c r="I133" s="257"/>
      <c r="J133" s="257"/>
      <c r="K133" s="257"/>
      <c r="L133" s="257"/>
      <c r="M133" s="55" t="s">
        <v>92</v>
      </c>
      <c r="N133" s="287"/>
      <c r="O133" s="287"/>
      <c r="P133" s="287"/>
      <c r="Q133" s="287"/>
      <c r="R133" s="287"/>
      <c r="S133" s="287"/>
      <c r="T133" s="287"/>
      <c r="U133" s="287"/>
      <c r="V133" s="287"/>
      <c r="W133" s="287"/>
      <c r="X133" s="287"/>
    </row>
    <row r="134" spans="1:24" s="41" customFormat="1" ht="25.5" customHeight="1">
      <c r="A134" s="284" t="s">
        <v>110</v>
      </c>
      <c r="B134" s="285"/>
      <c r="C134" s="285"/>
      <c r="D134" s="285"/>
      <c r="E134" s="285"/>
      <c r="F134" s="285"/>
      <c r="G134" s="285"/>
      <c r="H134" s="285"/>
      <c r="I134" s="285"/>
      <c r="J134" s="285"/>
      <c r="K134" s="285"/>
      <c r="L134" s="286"/>
      <c r="M134" s="98" t="s">
        <v>93</v>
      </c>
      <c r="N134" s="281"/>
      <c r="O134" s="282"/>
      <c r="P134" s="282"/>
      <c r="Q134" s="282"/>
      <c r="R134" s="282"/>
      <c r="S134" s="282"/>
      <c r="T134" s="282"/>
      <c r="U134" s="282"/>
      <c r="V134" s="282"/>
      <c r="W134" s="282"/>
      <c r="X134" s="283"/>
    </row>
    <row r="135" spans="1:24" s="41" customFormat="1" ht="13.5" customHeight="1">
      <c r="A135" s="271" t="s">
        <v>111</v>
      </c>
      <c r="B135" s="272"/>
      <c r="C135" s="272"/>
      <c r="D135" s="272"/>
      <c r="E135" s="272"/>
      <c r="F135" s="272"/>
      <c r="G135" s="272"/>
      <c r="H135" s="272"/>
      <c r="I135" s="272"/>
      <c r="J135" s="272"/>
      <c r="K135" s="272"/>
      <c r="L135" s="273"/>
      <c r="M135" s="55" t="s">
        <v>94</v>
      </c>
      <c r="N135" s="287"/>
      <c r="O135" s="287"/>
      <c r="P135" s="287"/>
      <c r="Q135" s="287"/>
      <c r="R135" s="287"/>
      <c r="S135" s="287"/>
      <c r="T135" s="287"/>
      <c r="U135" s="287"/>
      <c r="V135" s="287"/>
      <c r="W135" s="287"/>
      <c r="X135" s="287"/>
    </row>
    <row r="136" spans="1:24" s="41" customFormat="1" ht="13.5" customHeight="1">
      <c r="A136" s="271" t="s">
        <v>112</v>
      </c>
      <c r="B136" s="272"/>
      <c r="C136" s="272"/>
      <c r="D136" s="272"/>
      <c r="E136" s="272"/>
      <c r="F136" s="272"/>
      <c r="G136" s="272"/>
      <c r="H136" s="272"/>
      <c r="I136" s="272"/>
      <c r="J136" s="272"/>
      <c r="K136" s="272"/>
      <c r="L136" s="273"/>
      <c r="M136" s="55" t="s">
        <v>95</v>
      </c>
      <c r="N136" s="287"/>
      <c r="O136" s="287"/>
      <c r="P136" s="287"/>
      <c r="Q136" s="287"/>
      <c r="R136" s="287"/>
      <c r="S136" s="287"/>
      <c r="T136" s="287"/>
      <c r="U136" s="287"/>
      <c r="V136" s="287"/>
      <c r="W136" s="287"/>
      <c r="X136" s="287"/>
    </row>
    <row r="137" spans="1:24" s="41" customFormat="1" ht="23.25" customHeight="1">
      <c r="A137" s="271" t="s">
        <v>113</v>
      </c>
      <c r="B137" s="272"/>
      <c r="C137" s="272"/>
      <c r="D137" s="272"/>
      <c r="E137" s="272"/>
      <c r="F137" s="272"/>
      <c r="G137" s="272"/>
      <c r="H137" s="272"/>
      <c r="I137" s="272"/>
      <c r="J137" s="272"/>
      <c r="K137" s="272"/>
      <c r="L137" s="273"/>
      <c r="M137" s="55" t="s">
        <v>96</v>
      </c>
      <c r="N137" s="287"/>
      <c r="O137" s="287"/>
      <c r="P137" s="287"/>
      <c r="Q137" s="287"/>
      <c r="R137" s="287"/>
      <c r="S137" s="287"/>
      <c r="T137" s="287"/>
      <c r="U137" s="287"/>
      <c r="V137" s="287"/>
      <c r="W137" s="287"/>
      <c r="X137" s="287"/>
    </row>
    <row r="138" spans="1:24" s="41" customFormat="1" ht="13.5" customHeight="1">
      <c r="A138" s="271" t="s">
        <v>114</v>
      </c>
      <c r="B138" s="272"/>
      <c r="C138" s="272"/>
      <c r="D138" s="272"/>
      <c r="E138" s="272"/>
      <c r="F138" s="272"/>
      <c r="G138" s="272"/>
      <c r="H138" s="272"/>
      <c r="I138" s="272"/>
      <c r="J138" s="272"/>
      <c r="K138" s="272"/>
      <c r="L138" s="273"/>
      <c r="M138" s="55" t="s">
        <v>97</v>
      </c>
      <c r="N138" s="287"/>
      <c r="O138" s="287"/>
      <c r="P138" s="287"/>
      <c r="Q138" s="287"/>
      <c r="R138" s="287"/>
      <c r="S138" s="287"/>
      <c r="T138" s="287"/>
      <c r="U138" s="287"/>
      <c r="V138" s="287"/>
      <c r="W138" s="287"/>
      <c r="X138" s="287"/>
    </row>
    <row r="139" spans="1:24" s="41" customFormat="1" ht="13.5" customHeight="1">
      <c r="A139" s="257" t="s">
        <v>42</v>
      </c>
      <c r="B139" s="257"/>
      <c r="C139" s="257"/>
      <c r="D139" s="257"/>
      <c r="E139" s="257"/>
      <c r="F139" s="257"/>
      <c r="G139" s="257"/>
      <c r="H139" s="257"/>
      <c r="I139" s="257"/>
      <c r="J139" s="257"/>
      <c r="K139" s="257"/>
      <c r="L139" s="257"/>
      <c r="M139" s="55" t="s">
        <v>98</v>
      </c>
      <c r="N139" s="287"/>
      <c r="O139" s="287"/>
      <c r="P139" s="287"/>
      <c r="Q139" s="287"/>
      <c r="R139" s="287"/>
      <c r="S139" s="287"/>
      <c r="T139" s="287"/>
      <c r="U139" s="287"/>
      <c r="V139" s="287"/>
      <c r="W139" s="287"/>
      <c r="X139" s="287"/>
    </row>
    <row r="140" spans="1:24" s="41" customFormat="1" ht="13.5" customHeight="1" hidden="1">
      <c r="A140" s="271" t="s">
        <v>116</v>
      </c>
      <c r="B140" s="272"/>
      <c r="C140" s="272"/>
      <c r="D140" s="272"/>
      <c r="E140" s="272"/>
      <c r="F140" s="272"/>
      <c r="G140" s="272"/>
      <c r="H140" s="272"/>
      <c r="I140" s="272"/>
      <c r="J140" s="272"/>
      <c r="K140" s="272"/>
      <c r="L140" s="273"/>
      <c r="M140" s="98" t="s">
        <v>124</v>
      </c>
      <c r="N140" s="287"/>
      <c r="O140" s="287"/>
      <c r="P140" s="287"/>
      <c r="Q140" s="287"/>
      <c r="R140" s="287"/>
      <c r="S140" s="287"/>
      <c r="T140" s="287"/>
      <c r="U140" s="287"/>
      <c r="V140" s="287"/>
      <c r="W140" s="287"/>
      <c r="X140" s="287"/>
    </row>
    <row r="141" spans="1:24" s="42" customFormat="1" ht="13.5" customHeight="1">
      <c r="A141" s="271" t="s">
        <v>117</v>
      </c>
      <c r="B141" s="272"/>
      <c r="C141" s="272"/>
      <c r="D141" s="272"/>
      <c r="E141" s="272"/>
      <c r="F141" s="272"/>
      <c r="G141" s="272"/>
      <c r="H141" s="272"/>
      <c r="I141" s="272"/>
      <c r="J141" s="272"/>
      <c r="K141" s="272"/>
      <c r="L141" s="273"/>
      <c r="M141" s="55" t="s">
        <v>125</v>
      </c>
      <c r="N141" s="287"/>
      <c r="O141" s="287"/>
      <c r="P141" s="287"/>
      <c r="Q141" s="287"/>
      <c r="R141" s="287"/>
      <c r="S141" s="287"/>
      <c r="T141" s="287"/>
      <c r="U141" s="287"/>
      <c r="V141" s="287"/>
      <c r="W141" s="287"/>
      <c r="X141" s="287"/>
    </row>
    <row r="142" spans="1:24" s="42" customFormat="1" ht="13.5" customHeight="1">
      <c r="A142" s="271" t="s">
        <v>119</v>
      </c>
      <c r="B142" s="272"/>
      <c r="C142" s="272"/>
      <c r="D142" s="272"/>
      <c r="E142" s="272"/>
      <c r="F142" s="272"/>
      <c r="G142" s="272"/>
      <c r="H142" s="272"/>
      <c r="I142" s="272"/>
      <c r="J142" s="272"/>
      <c r="K142" s="272"/>
      <c r="L142" s="273"/>
      <c r="M142" s="55" t="s">
        <v>126</v>
      </c>
      <c r="N142" s="287"/>
      <c r="O142" s="287"/>
      <c r="P142" s="287"/>
      <c r="Q142" s="287"/>
      <c r="R142" s="287"/>
      <c r="S142" s="287"/>
      <c r="T142" s="287"/>
      <c r="U142" s="287"/>
      <c r="V142" s="287"/>
      <c r="W142" s="287"/>
      <c r="X142" s="287"/>
    </row>
    <row r="143" spans="1:24" s="42" customFormat="1" ht="13.5" customHeight="1">
      <c r="A143" s="271" t="s">
        <v>213</v>
      </c>
      <c r="B143" s="272"/>
      <c r="C143" s="272"/>
      <c r="D143" s="272"/>
      <c r="E143" s="272"/>
      <c r="F143" s="272"/>
      <c r="G143" s="272"/>
      <c r="H143" s="272"/>
      <c r="I143" s="272"/>
      <c r="J143" s="272"/>
      <c r="K143" s="272"/>
      <c r="L143" s="273"/>
      <c r="M143" s="55" t="s">
        <v>126</v>
      </c>
      <c r="N143" s="287"/>
      <c r="O143" s="287"/>
      <c r="P143" s="287"/>
      <c r="Q143" s="287"/>
      <c r="R143" s="287"/>
      <c r="S143" s="287"/>
      <c r="T143" s="287"/>
      <c r="U143" s="287"/>
      <c r="V143" s="287"/>
      <c r="W143" s="287"/>
      <c r="X143" s="287"/>
    </row>
    <row r="144" spans="15:19" ht="12.75">
      <c r="O144" s="3"/>
      <c r="P144" s="3"/>
      <c r="Q144" s="3"/>
      <c r="R144" s="3"/>
      <c r="S144" s="3"/>
    </row>
  </sheetData>
  <sheetProtection/>
  <mergeCells count="252">
    <mergeCell ref="N86:X86"/>
    <mergeCell ref="N87:X87"/>
    <mergeCell ref="A111:L111"/>
    <mergeCell ref="A112:L112"/>
    <mergeCell ref="A108:L108"/>
    <mergeCell ref="A109:L109"/>
    <mergeCell ref="A110:L110"/>
    <mergeCell ref="N108:X108"/>
    <mergeCell ref="N109:X109"/>
    <mergeCell ref="N110:X110"/>
    <mergeCell ref="A114:L114"/>
    <mergeCell ref="A115:L115"/>
    <mergeCell ref="N114:X114"/>
    <mergeCell ref="N115:X115"/>
    <mergeCell ref="N112:X112"/>
    <mergeCell ref="N113:X113"/>
    <mergeCell ref="A141:L141"/>
    <mergeCell ref="A142:L142"/>
    <mergeCell ref="A135:L135"/>
    <mergeCell ref="A136:L136"/>
    <mergeCell ref="A137:L137"/>
    <mergeCell ref="N135:X135"/>
    <mergeCell ref="N136:X136"/>
    <mergeCell ref="N137:X137"/>
    <mergeCell ref="A143:L143"/>
    <mergeCell ref="N141:X141"/>
    <mergeCell ref="N142:X142"/>
    <mergeCell ref="N143:X143"/>
    <mergeCell ref="A138:L138"/>
    <mergeCell ref="A139:L139"/>
    <mergeCell ref="A140:L140"/>
    <mergeCell ref="N138:X138"/>
    <mergeCell ref="N139:X139"/>
    <mergeCell ref="N140:X140"/>
    <mergeCell ref="A131:L131"/>
    <mergeCell ref="N129:X129"/>
    <mergeCell ref="N130:X130"/>
    <mergeCell ref="N131:X131"/>
    <mergeCell ref="A132:L132"/>
    <mergeCell ref="A133:L133"/>
    <mergeCell ref="N132:X132"/>
    <mergeCell ref="N133:X133"/>
    <mergeCell ref="A128:L128"/>
    <mergeCell ref="N126:X126"/>
    <mergeCell ref="N127:X127"/>
    <mergeCell ref="N128:X128"/>
    <mergeCell ref="A129:L129"/>
    <mergeCell ref="A130:L130"/>
    <mergeCell ref="A124:L124"/>
    <mergeCell ref="A125:L125"/>
    <mergeCell ref="N124:X124"/>
    <mergeCell ref="N125:X125"/>
    <mergeCell ref="A126:L126"/>
    <mergeCell ref="A127:L127"/>
    <mergeCell ref="A121:L121"/>
    <mergeCell ref="A122:L122"/>
    <mergeCell ref="A123:L123"/>
    <mergeCell ref="N121:X121"/>
    <mergeCell ref="N122:X122"/>
    <mergeCell ref="N123:X123"/>
    <mergeCell ref="A118:L118"/>
    <mergeCell ref="N117:X117"/>
    <mergeCell ref="N118:X118"/>
    <mergeCell ref="A119:L119"/>
    <mergeCell ref="A120:L120"/>
    <mergeCell ref="N119:X119"/>
    <mergeCell ref="N120:X120"/>
    <mergeCell ref="A117:L117"/>
    <mergeCell ref="A116:L116"/>
    <mergeCell ref="N116:X116"/>
    <mergeCell ref="A105:L105"/>
    <mergeCell ref="A106:L106"/>
    <mergeCell ref="A107:L107"/>
    <mergeCell ref="N105:X105"/>
    <mergeCell ref="N106:X106"/>
    <mergeCell ref="N107:X107"/>
    <mergeCell ref="A113:L113"/>
    <mergeCell ref="N111:X111"/>
    <mergeCell ref="A102:L102"/>
    <mergeCell ref="A103:L103"/>
    <mergeCell ref="N102:X102"/>
    <mergeCell ref="N103:X103"/>
    <mergeCell ref="A104:L104"/>
    <mergeCell ref="N104:X104"/>
    <mergeCell ref="A98:L98"/>
    <mergeCell ref="A99:L99"/>
    <mergeCell ref="N98:X98"/>
    <mergeCell ref="N99:X99"/>
    <mergeCell ref="A100:L100"/>
    <mergeCell ref="A101:L101"/>
    <mergeCell ref="N100:X100"/>
    <mergeCell ref="N101:X101"/>
    <mergeCell ref="A95:L95"/>
    <mergeCell ref="A96:L96"/>
    <mergeCell ref="A97:L97"/>
    <mergeCell ref="N95:X95"/>
    <mergeCell ref="N96:X96"/>
    <mergeCell ref="N97:X97"/>
    <mergeCell ref="A91:L91"/>
    <mergeCell ref="A92:L93"/>
    <mergeCell ref="M92:M93"/>
    <mergeCell ref="A94:L94"/>
    <mergeCell ref="N91:X91"/>
    <mergeCell ref="N92:X93"/>
    <mergeCell ref="N94:X94"/>
    <mergeCell ref="A88:L88"/>
    <mergeCell ref="A89:L89"/>
    <mergeCell ref="A90:L90"/>
    <mergeCell ref="N88:X88"/>
    <mergeCell ref="N89:X89"/>
    <mergeCell ref="N90:X90"/>
    <mergeCell ref="A85:L85"/>
    <mergeCell ref="A86:L86"/>
    <mergeCell ref="A87:L87"/>
    <mergeCell ref="A11:T11"/>
    <mergeCell ref="A82:L82"/>
    <mergeCell ref="N82:X82"/>
    <mergeCell ref="A83:L83"/>
    <mergeCell ref="N55:X55"/>
    <mergeCell ref="N56:X56"/>
    <mergeCell ref="N85:X85"/>
    <mergeCell ref="A84:L84"/>
    <mergeCell ref="Q6:X6"/>
    <mergeCell ref="Q5:X5"/>
    <mergeCell ref="A81:L81"/>
    <mergeCell ref="N81:X81"/>
    <mergeCell ref="A80:L80"/>
    <mergeCell ref="N53:X53"/>
    <mergeCell ref="N83:X83"/>
    <mergeCell ref="N84:X84"/>
    <mergeCell ref="A76:L76"/>
    <mergeCell ref="N80:X80"/>
    <mergeCell ref="A77:L77"/>
    <mergeCell ref="N77:X77"/>
    <mergeCell ref="A78:L78"/>
    <mergeCell ref="N78:X78"/>
    <mergeCell ref="A79:L79"/>
    <mergeCell ref="N79:X79"/>
    <mergeCell ref="N75:X75"/>
    <mergeCell ref="A71:L71"/>
    <mergeCell ref="N71:X71"/>
    <mergeCell ref="A72:L73"/>
    <mergeCell ref="M72:M73"/>
    <mergeCell ref="N72:X73"/>
    <mergeCell ref="N76:X76"/>
    <mergeCell ref="A74:L74"/>
    <mergeCell ref="N74:X74"/>
    <mergeCell ref="A68:L68"/>
    <mergeCell ref="N68:X68"/>
    <mergeCell ref="A69:L69"/>
    <mergeCell ref="N69:X69"/>
    <mergeCell ref="A70:L70"/>
    <mergeCell ref="N70:X70"/>
    <mergeCell ref="A75:L75"/>
    <mergeCell ref="A65:L65"/>
    <mergeCell ref="N65:X65"/>
    <mergeCell ref="A66:L66"/>
    <mergeCell ref="N66:X66"/>
    <mergeCell ref="A67:L67"/>
    <mergeCell ref="N67:X67"/>
    <mergeCell ref="A62:L62"/>
    <mergeCell ref="N62:X62"/>
    <mergeCell ref="A63:L63"/>
    <mergeCell ref="N63:X63"/>
    <mergeCell ref="A64:L64"/>
    <mergeCell ref="N64:X64"/>
    <mergeCell ref="A58:L58"/>
    <mergeCell ref="N58:X58"/>
    <mergeCell ref="N134:X134"/>
    <mergeCell ref="A134:L134"/>
    <mergeCell ref="A59:L59"/>
    <mergeCell ref="N59:X59"/>
    <mergeCell ref="A60:L60"/>
    <mergeCell ref="N60:X60"/>
    <mergeCell ref="A61:L61"/>
    <mergeCell ref="N61:X61"/>
    <mergeCell ref="A57:L57"/>
    <mergeCell ref="N57:X57"/>
    <mergeCell ref="Q3:X4"/>
    <mergeCell ref="A54:L54"/>
    <mergeCell ref="N54:X54"/>
    <mergeCell ref="E17:R18"/>
    <mergeCell ref="E19:R19"/>
    <mergeCell ref="A34:X34"/>
    <mergeCell ref="A35:X35"/>
    <mergeCell ref="A30:X30"/>
    <mergeCell ref="A56:L56"/>
    <mergeCell ref="N52:X52"/>
    <mergeCell ref="A53:L53"/>
    <mergeCell ref="A52:L52"/>
    <mergeCell ref="A51:L51"/>
    <mergeCell ref="N51:X51"/>
    <mergeCell ref="V41:X41"/>
    <mergeCell ref="A42:U42"/>
    <mergeCell ref="V42:X42"/>
    <mergeCell ref="A36:X36"/>
    <mergeCell ref="U25:X25"/>
    <mergeCell ref="A55:L55"/>
    <mergeCell ref="A28:X28"/>
    <mergeCell ref="A32:X32"/>
    <mergeCell ref="A33:X33"/>
    <mergeCell ref="E25:R25"/>
    <mergeCell ref="A31:X31"/>
    <mergeCell ref="A23:D24"/>
    <mergeCell ref="E22:R24"/>
    <mergeCell ref="A18:C18"/>
    <mergeCell ref="E15:R15"/>
    <mergeCell ref="U17:X18"/>
    <mergeCell ref="A25:C25"/>
    <mergeCell ref="D26:R26"/>
    <mergeCell ref="U26:X26"/>
    <mergeCell ref="A20:D21"/>
    <mergeCell ref="N8:Q8"/>
    <mergeCell ref="T8:X8"/>
    <mergeCell ref="T9:U9"/>
    <mergeCell ref="T15:T16"/>
    <mergeCell ref="U15:X16"/>
    <mergeCell ref="A49:L49"/>
    <mergeCell ref="N47:X47"/>
    <mergeCell ref="A41:U41"/>
    <mergeCell ref="A43:X44"/>
    <mergeCell ref="A48:L48"/>
    <mergeCell ref="A2:H2"/>
    <mergeCell ref="T2:X2"/>
    <mergeCell ref="A40:U40"/>
    <mergeCell ref="V40:X40"/>
    <mergeCell ref="E20:R21"/>
    <mergeCell ref="U11:X11"/>
    <mergeCell ref="T7:X7"/>
    <mergeCell ref="U13:X13"/>
    <mergeCell ref="A3:H5"/>
    <mergeCell ref="A9:G9"/>
    <mergeCell ref="E14:R14"/>
    <mergeCell ref="A14:C14"/>
    <mergeCell ref="V39:X39"/>
    <mergeCell ref="U19:X21"/>
    <mergeCell ref="U22:X24"/>
    <mergeCell ref="N48:X48"/>
    <mergeCell ref="A37:U37"/>
    <mergeCell ref="A16:C16"/>
    <mergeCell ref="E16:R16"/>
    <mergeCell ref="U14:X14"/>
    <mergeCell ref="V37:X37"/>
    <mergeCell ref="A38:U38"/>
    <mergeCell ref="V38:X38"/>
    <mergeCell ref="A39:U39"/>
    <mergeCell ref="A47:L47"/>
    <mergeCell ref="A50:L50"/>
    <mergeCell ref="N49:X49"/>
    <mergeCell ref="N50:X50"/>
    <mergeCell ref="A46:L46"/>
    <mergeCell ref="N46:X46"/>
  </mergeCells>
  <printOptions/>
  <pageMargins left="0" right="0" top="0" bottom="0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70"/>
  <sheetViews>
    <sheetView zoomScale="70" zoomScaleNormal="70" zoomScalePageLayoutView="0" workbookViewId="0" topLeftCell="A28">
      <selection activeCell="T42" sqref="T42"/>
    </sheetView>
  </sheetViews>
  <sheetFormatPr defaultColWidth="9.00390625" defaultRowHeight="12.75"/>
  <cols>
    <col min="1" max="1" width="18.00390625" style="1" customWidth="1"/>
    <col min="2" max="2" width="13.625" style="1" customWidth="1"/>
    <col min="3" max="3" width="9.25390625" style="1" customWidth="1"/>
    <col min="4" max="4" width="7.625" style="1" customWidth="1"/>
    <col min="5" max="5" width="3.75390625" style="1" customWidth="1"/>
    <col min="6" max="6" width="6.75390625" style="1" customWidth="1"/>
    <col min="7" max="7" width="2.625" style="1" customWidth="1"/>
    <col min="8" max="8" width="8.75390625" style="1" customWidth="1"/>
    <col min="9" max="9" width="8.75390625" style="26" customWidth="1"/>
    <col min="10" max="10" width="13.625" style="1" customWidth="1"/>
    <col min="11" max="11" width="5.875" style="26" customWidth="1"/>
    <col min="12" max="12" width="4.125" style="26" customWidth="1"/>
    <col min="13" max="13" width="4.00390625" style="26" customWidth="1"/>
    <col min="14" max="14" width="4.625" style="26" customWidth="1"/>
    <col min="15" max="15" width="2.75390625" style="23" customWidth="1"/>
    <col min="16" max="16" width="7.75390625" style="23" customWidth="1"/>
    <col min="17" max="17" width="9.625" style="23" customWidth="1"/>
    <col min="18" max="18" width="20.00390625" style="1" customWidth="1"/>
    <col min="19" max="19" width="14.125" style="1" customWidth="1"/>
    <col min="20" max="20" width="12.625" style="1" customWidth="1"/>
    <col min="21" max="21" width="11.375" style="1" customWidth="1"/>
    <col min="22" max="22" width="9.00390625" style="1" customWidth="1"/>
    <col min="23" max="23" width="12.875" style="1" customWidth="1"/>
    <col min="24" max="24" width="12.125" style="1" customWidth="1"/>
    <col min="25" max="25" width="11.25390625" style="1" customWidth="1"/>
    <col min="26" max="26" width="9.75390625" style="1" hidden="1" customWidth="1"/>
    <col min="27" max="27" width="9.75390625" style="1" customWidth="1"/>
    <col min="28" max="28" width="10.875" style="1" customWidth="1"/>
    <col min="29" max="29" width="10.125" style="1" hidden="1" customWidth="1"/>
    <col min="30" max="30" width="0" style="1" hidden="1" customWidth="1"/>
    <col min="31" max="16384" width="9.125" style="1" customWidth="1"/>
  </cols>
  <sheetData>
    <row r="1" spans="1:29" s="2" customFormat="1" ht="20.25">
      <c r="A1" s="306" t="s">
        <v>281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  <c r="T1" s="306"/>
      <c r="U1" s="306"/>
      <c r="V1" s="306"/>
      <c r="W1" s="306"/>
      <c r="X1" s="306"/>
      <c r="Y1" s="306"/>
      <c r="Z1" s="306"/>
      <c r="AA1" s="306"/>
      <c r="AB1" s="306"/>
      <c r="AC1" s="306"/>
    </row>
    <row r="2" spans="1:29" s="2" customFormat="1" ht="20.25">
      <c r="A2" s="210"/>
      <c r="B2" s="210"/>
      <c r="C2" s="210"/>
      <c r="D2" s="210"/>
      <c r="E2" s="210"/>
      <c r="F2" s="210"/>
      <c r="G2" s="210"/>
      <c r="H2" s="210"/>
      <c r="I2" s="74"/>
      <c r="J2" s="210"/>
      <c r="K2" s="74"/>
      <c r="L2" s="74"/>
      <c r="M2" s="74"/>
      <c r="N2" s="74"/>
      <c r="O2" s="74"/>
      <c r="P2" s="74"/>
      <c r="Q2" s="74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/>
    </row>
    <row r="3" spans="1:29" s="2" customFormat="1" ht="12.75">
      <c r="A3" s="4"/>
      <c r="B3" s="4"/>
      <c r="C3" s="4"/>
      <c r="D3" s="4"/>
      <c r="E3" s="4"/>
      <c r="F3" s="4"/>
      <c r="G3" s="4"/>
      <c r="H3" s="4"/>
      <c r="I3" s="24"/>
      <c r="J3" s="4"/>
      <c r="K3" s="24"/>
      <c r="L3" s="24"/>
      <c r="M3" s="24"/>
      <c r="N3" s="24"/>
      <c r="O3" s="18"/>
      <c r="P3" s="18"/>
      <c r="Q3" s="18"/>
      <c r="R3" s="4"/>
      <c r="S3" s="4"/>
      <c r="T3" s="4"/>
      <c r="U3" s="4"/>
      <c r="V3" s="4"/>
      <c r="W3" s="4"/>
      <c r="X3" s="307"/>
      <c r="Y3" s="307"/>
      <c r="Z3" s="307"/>
      <c r="AA3" s="307"/>
      <c r="AB3" s="307"/>
      <c r="AC3" s="307"/>
    </row>
    <row r="4" spans="1:29" s="126" customFormat="1" ht="15.75" customHeight="1">
      <c r="A4" s="308" t="s">
        <v>13</v>
      </c>
      <c r="B4" s="309"/>
      <c r="C4" s="309"/>
      <c r="D4" s="309"/>
      <c r="E4" s="309"/>
      <c r="F4" s="309"/>
      <c r="G4" s="309"/>
      <c r="H4" s="310"/>
      <c r="I4" s="317" t="s">
        <v>127</v>
      </c>
      <c r="J4" s="308" t="s">
        <v>131</v>
      </c>
      <c r="K4" s="308" t="s">
        <v>129</v>
      </c>
      <c r="L4" s="309"/>
      <c r="M4" s="309"/>
      <c r="N4" s="309"/>
      <c r="O4" s="309"/>
      <c r="P4" s="309"/>
      <c r="Q4" s="309"/>
      <c r="R4" s="309"/>
      <c r="S4" s="309"/>
      <c r="T4" s="309"/>
      <c r="U4" s="309"/>
      <c r="V4" s="309"/>
      <c r="W4" s="309"/>
      <c r="X4" s="309"/>
      <c r="Y4" s="309"/>
      <c r="Z4" s="309"/>
      <c r="AA4" s="309"/>
      <c r="AB4" s="309"/>
      <c r="AC4" s="310"/>
    </row>
    <row r="5" spans="1:29" s="126" customFormat="1" ht="15" customHeight="1">
      <c r="A5" s="311"/>
      <c r="B5" s="312"/>
      <c r="C5" s="312"/>
      <c r="D5" s="312"/>
      <c r="E5" s="312"/>
      <c r="F5" s="312"/>
      <c r="G5" s="312"/>
      <c r="H5" s="313"/>
      <c r="I5" s="318"/>
      <c r="J5" s="311"/>
      <c r="K5" s="320" t="s">
        <v>16</v>
      </c>
      <c r="L5" s="321"/>
      <c r="M5" s="321"/>
      <c r="N5" s="321"/>
      <c r="O5" s="321"/>
      <c r="P5" s="321"/>
      <c r="Q5" s="321"/>
      <c r="R5" s="321"/>
      <c r="S5" s="321"/>
      <c r="T5" s="321"/>
      <c r="U5" s="209"/>
      <c r="V5" s="321"/>
      <c r="W5" s="321"/>
      <c r="X5" s="321"/>
      <c r="Y5" s="321"/>
      <c r="Z5" s="321"/>
      <c r="AA5" s="321"/>
      <c r="AB5" s="321"/>
      <c r="AC5" s="322"/>
    </row>
    <row r="6" spans="1:29" s="126" customFormat="1" ht="138" customHeight="1">
      <c r="A6" s="311"/>
      <c r="B6" s="312"/>
      <c r="C6" s="312"/>
      <c r="D6" s="312"/>
      <c r="E6" s="312"/>
      <c r="F6" s="312"/>
      <c r="G6" s="312"/>
      <c r="H6" s="313"/>
      <c r="I6" s="318"/>
      <c r="J6" s="311"/>
      <c r="K6" s="311" t="s">
        <v>15</v>
      </c>
      <c r="L6" s="312"/>
      <c r="M6" s="312"/>
      <c r="N6" s="313"/>
      <c r="O6" s="311" t="s">
        <v>128</v>
      </c>
      <c r="P6" s="312"/>
      <c r="Q6" s="313"/>
      <c r="R6" s="314" t="s">
        <v>172</v>
      </c>
      <c r="S6" s="315"/>
      <c r="T6" s="316"/>
      <c r="U6" s="323" t="s">
        <v>173</v>
      </c>
      <c r="V6" s="318" t="s">
        <v>130</v>
      </c>
      <c r="W6" s="308" t="s">
        <v>198</v>
      </c>
      <c r="X6" s="309"/>
      <c r="Y6" s="309"/>
      <c r="Z6" s="309"/>
      <c r="AA6" s="309"/>
      <c r="AB6" s="309"/>
      <c r="AC6" s="310"/>
    </row>
    <row r="7" spans="1:29" s="126" customFormat="1" ht="15.75" customHeight="1">
      <c r="A7" s="311"/>
      <c r="B7" s="312"/>
      <c r="C7" s="312"/>
      <c r="D7" s="312"/>
      <c r="E7" s="312"/>
      <c r="F7" s="312"/>
      <c r="G7" s="312"/>
      <c r="H7" s="313"/>
      <c r="I7" s="318"/>
      <c r="J7" s="311"/>
      <c r="K7" s="311"/>
      <c r="L7" s="312"/>
      <c r="M7" s="312"/>
      <c r="N7" s="313"/>
      <c r="O7" s="311"/>
      <c r="P7" s="312"/>
      <c r="Q7" s="313"/>
      <c r="R7" s="317" t="s">
        <v>260</v>
      </c>
      <c r="S7" s="308" t="s">
        <v>271</v>
      </c>
      <c r="T7" s="317"/>
      <c r="U7" s="323"/>
      <c r="V7" s="318"/>
      <c r="W7" s="324" t="s">
        <v>193</v>
      </c>
      <c r="X7" s="324" t="s">
        <v>194</v>
      </c>
      <c r="Y7" s="324" t="s">
        <v>195</v>
      </c>
      <c r="Z7" s="324"/>
      <c r="AA7" s="324" t="s">
        <v>196</v>
      </c>
      <c r="AB7" s="324" t="s">
        <v>197</v>
      </c>
      <c r="AC7" s="324"/>
    </row>
    <row r="8" spans="1:29" s="126" customFormat="1" ht="66" customHeight="1">
      <c r="A8" s="311"/>
      <c r="B8" s="312"/>
      <c r="C8" s="312"/>
      <c r="D8" s="312"/>
      <c r="E8" s="312"/>
      <c r="F8" s="312"/>
      <c r="G8" s="312"/>
      <c r="H8" s="313"/>
      <c r="I8" s="318"/>
      <c r="J8" s="311"/>
      <c r="K8" s="311"/>
      <c r="L8" s="312"/>
      <c r="M8" s="312"/>
      <c r="N8" s="313"/>
      <c r="O8" s="311"/>
      <c r="P8" s="312"/>
      <c r="Q8" s="313"/>
      <c r="R8" s="318"/>
      <c r="S8" s="311"/>
      <c r="T8" s="318"/>
      <c r="U8" s="323"/>
      <c r="V8" s="318"/>
      <c r="W8" s="325"/>
      <c r="X8" s="325"/>
      <c r="Y8" s="325"/>
      <c r="Z8" s="325"/>
      <c r="AA8" s="325"/>
      <c r="AB8" s="325"/>
      <c r="AC8" s="325"/>
    </row>
    <row r="9" spans="1:29" s="126" customFormat="1" ht="135.75" customHeight="1">
      <c r="A9" s="311"/>
      <c r="B9" s="312"/>
      <c r="C9" s="312"/>
      <c r="D9" s="312"/>
      <c r="E9" s="312"/>
      <c r="F9" s="312"/>
      <c r="G9" s="312"/>
      <c r="H9" s="313"/>
      <c r="I9" s="318"/>
      <c r="J9" s="311"/>
      <c r="K9" s="311"/>
      <c r="L9" s="312"/>
      <c r="M9" s="312"/>
      <c r="N9" s="313"/>
      <c r="O9" s="311"/>
      <c r="P9" s="312"/>
      <c r="Q9" s="313"/>
      <c r="R9" s="318"/>
      <c r="S9" s="311"/>
      <c r="T9" s="318"/>
      <c r="U9" s="323"/>
      <c r="V9" s="318"/>
      <c r="W9" s="325"/>
      <c r="X9" s="325"/>
      <c r="Y9" s="325"/>
      <c r="Z9" s="325"/>
      <c r="AA9" s="325"/>
      <c r="AB9" s="325"/>
      <c r="AC9" s="325"/>
    </row>
    <row r="10" spans="1:29" s="126" customFormat="1" ht="76.5" customHeight="1">
      <c r="A10" s="314"/>
      <c r="B10" s="315"/>
      <c r="C10" s="315"/>
      <c r="D10" s="315"/>
      <c r="E10" s="315"/>
      <c r="F10" s="315"/>
      <c r="G10" s="315"/>
      <c r="H10" s="316"/>
      <c r="I10" s="319"/>
      <c r="J10" s="314"/>
      <c r="K10" s="314"/>
      <c r="L10" s="315"/>
      <c r="M10" s="315"/>
      <c r="N10" s="316"/>
      <c r="O10" s="314"/>
      <c r="P10" s="315"/>
      <c r="Q10" s="316"/>
      <c r="R10" s="319"/>
      <c r="S10" s="314"/>
      <c r="T10" s="319"/>
      <c r="U10" s="323"/>
      <c r="V10" s="319"/>
      <c r="W10" s="326"/>
      <c r="X10" s="326"/>
      <c r="Y10" s="326"/>
      <c r="Z10" s="326"/>
      <c r="AA10" s="326"/>
      <c r="AB10" s="326"/>
      <c r="AC10" s="326"/>
    </row>
    <row r="11" spans="1:29" s="126" customFormat="1" ht="25.5" customHeight="1">
      <c r="A11" s="320">
        <v>1</v>
      </c>
      <c r="B11" s="321"/>
      <c r="C11" s="321"/>
      <c r="D11" s="321"/>
      <c r="E11" s="321"/>
      <c r="F11" s="321"/>
      <c r="G11" s="321"/>
      <c r="H11" s="322"/>
      <c r="I11" s="208">
        <v>2</v>
      </c>
      <c r="J11" s="207">
        <v>3</v>
      </c>
      <c r="K11" s="320">
        <v>4</v>
      </c>
      <c r="L11" s="321"/>
      <c r="M11" s="321"/>
      <c r="N11" s="322"/>
      <c r="O11" s="320">
        <v>5</v>
      </c>
      <c r="P11" s="321"/>
      <c r="Q11" s="322"/>
      <c r="R11" s="208">
        <v>6</v>
      </c>
      <c r="S11" s="208">
        <v>7</v>
      </c>
      <c r="T11" s="208">
        <v>8</v>
      </c>
      <c r="U11" s="208">
        <v>9</v>
      </c>
      <c r="V11" s="208">
        <v>10</v>
      </c>
      <c r="W11" s="207">
        <v>11</v>
      </c>
      <c r="X11" s="207">
        <v>12</v>
      </c>
      <c r="Y11" s="207">
        <v>13</v>
      </c>
      <c r="Z11" s="207">
        <v>14</v>
      </c>
      <c r="AA11" s="207">
        <v>14</v>
      </c>
      <c r="AB11" s="208">
        <v>15</v>
      </c>
      <c r="AC11" s="208">
        <v>17</v>
      </c>
    </row>
    <row r="12" spans="1:30" s="129" customFormat="1" ht="20.25">
      <c r="A12" s="327" t="s">
        <v>152</v>
      </c>
      <c r="B12" s="327"/>
      <c r="C12" s="327"/>
      <c r="D12" s="327"/>
      <c r="E12" s="327"/>
      <c r="F12" s="327"/>
      <c r="G12" s="327"/>
      <c r="H12" s="327"/>
      <c r="I12" s="38">
        <v>100</v>
      </c>
      <c r="J12" s="8" t="s">
        <v>134</v>
      </c>
      <c r="K12" s="328">
        <f>O12+R12+S12+T12+U12+V12+W12+X12+Y12+AA12+AB12</f>
        <v>16983925.849999998</v>
      </c>
      <c r="L12" s="328"/>
      <c r="M12" s="328"/>
      <c r="N12" s="328"/>
      <c r="O12" s="329">
        <f>O15</f>
        <v>16405987.35</v>
      </c>
      <c r="P12" s="330"/>
      <c r="Q12" s="330"/>
      <c r="R12" s="193">
        <f>R18</f>
        <v>298640</v>
      </c>
      <c r="S12" s="193">
        <f>S18</f>
        <v>39413.35</v>
      </c>
      <c r="T12" s="193">
        <f>T18</f>
        <v>239885.15</v>
      </c>
      <c r="U12" s="193">
        <f>U18</f>
        <v>0</v>
      </c>
      <c r="V12" s="193">
        <f>V18</f>
        <v>0</v>
      </c>
      <c r="W12" s="192">
        <f>W15</f>
        <v>0</v>
      </c>
      <c r="X12" s="192">
        <f>X15</f>
        <v>0</v>
      </c>
      <c r="Y12" s="192">
        <f>Y14+Y15</f>
        <v>0</v>
      </c>
      <c r="Z12" s="192" t="e">
        <f>Z19</f>
        <v>#REF!</v>
      </c>
      <c r="AA12" s="192">
        <f>AA15</f>
        <v>0</v>
      </c>
      <c r="AB12" s="192">
        <f>AB15</f>
        <v>0</v>
      </c>
      <c r="AC12" s="205" t="e">
        <f>AC19</f>
        <v>#REF!</v>
      </c>
      <c r="AD12" s="205" t="e">
        <f>AD19</f>
        <v>#REF!</v>
      </c>
    </row>
    <row r="13" spans="1:30" s="132" customFormat="1" ht="20.25">
      <c r="A13" s="331" t="s">
        <v>12</v>
      </c>
      <c r="B13" s="331"/>
      <c r="C13" s="331"/>
      <c r="D13" s="331"/>
      <c r="E13" s="331"/>
      <c r="F13" s="331"/>
      <c r="G13" s="331"/>
      <c r="H13" s="331"/>
      <c r="I13" s="19"/>
      <c r="J13" s="8"/>
      <c r="K13" s="332"/>
      <c r="L13" s="332"/>
      <c r="M13" s="332"/>
      <c r="N13" s="332"/>
      <c r="O13" s="333"/>
      <c r="P13" s="334"/>
      <c r="Q13" s="334"/>
      <c r="R13" s="206"/>
      <c r="S13" s="206"/>
      <c r="T13" s="206"/>
      <c r="U13" s="131"/>
      <c r="V13" s="131"/>
      <c r="W13" s="205"/>
      <c r="X13" s="205"/>
      <c r="Y13" s="205"/>
      <c r="Z13" s="205"/>
      <c r="AA13" s="205"/>
      <c r="AB13" s="205"/>
      <c r="AC13" s="205"/>
      <c r="AD13" s="205"/>
    </row>
    <row r="14" spans="1:30" s="17" customFormat="1" ht="21.75" customHeight="1">
      <c r="A14" s="335" t="s">
        <v>144</v>
      </c>
      <c r="B14" s="335"/>
      <c r="C14" s="335"/>
      <c r="D14" s="335"/>
      <c r="E14" s="335"/>
      <c r="F14" s="335"/>
      <c r="G14" s="335"/>
      <c r="H14" s="335"/>
      <c r="I14" s="133">
        <v>110</v>
      </c>
      <c r="J14" s="134" t="s">
        <v>225</v>
      </c>
      <c r="K14" s="336">
        <f>Y14</f>
        <v>0</v>
      </c>
      <c r="L14" s="337"/>
      <c r="M14" s="337"/>
      <c r="N14" s="338"/>
      <c r="O14" s="339" t="s">
        <v>132</v>
      </c>
      <c r="P14" s="330"/>
      <c r="Q14" s="330"/>
      <c r="R14" s="195" t="s">
        <v>132</v>
      </c>
      <c r="S14" s="195" t="s">
        <v>132</v>
      </c>
      <c r="T14" s="195" t="s">
        <v>132</v>
      </c>
      <c r="U14" s="195" t="s">
        <v>132</v>
      </c>
      <c r="V14" s="195" t="s">
        <v>132</v>
      </c>
      <c r="W14" s="194"/>
      <c r="X14" s="194"/>
      <c r="Y14" s="194">
        <v>0</v>
      </c>
      <c r="Z14" s="194">
        <v>0</v>
      </c>
      <c r="AA14" s="194"/>
      <c r="AB14" s="194" t="s">
        <v>132</v>
      </c>
      <c r="AC14" s="73">
        <v>0</v>
      </c>
      <c r="AD14" s="73">
        <v>0</v>
      </c>
    </row>
    <row r="15" spans="1:30" s="17" customFormat="1" ht="21.75" customHeight="1">
      <c r="A15" s="335" t="s">
        <v>133</v>
      </c>
      <c r="B15" s="335"/>
      <c r="C15" s="335"/>
      <c r="D15" s="335"/>
      <c r="E15" s="335"/>
      <c r="F15" s="335"/>
      <c r="G15" s="335"/>
      <c r="H15" s="335"/>
      <c r="I15" s="133">
        <v>120</v>
      </c>
      <c r="J15" s="134" t="s">
        <v>226</v>
      </c>
      <c r="K15" s="336">
        <f>O15+X15+Y15+AA15</f>
        <v>16405987.35</v>
      </c>
      <c r="L15" s="337"/>
      <c r="M15" s="337"/>
      <c r="N15" s="338"/>
      <c r="O15" s="339">
        <f>O21-O58</f>
        <v>16405987.35</v>
      </c>
      <c r="P15" s="330"/>
      <c r="Q15" s="330"/>
      <c r="R15" s="195" t="s">
        <v>132</v>
      </c>
      <c r="S15" s="195" t="s">
        <v>132</v>
      </c>
      <c r="T15" s="195" t="s">
        <v>132</v>
      </c>
      <c r="U15" s="195" t="s">
        <v>132</v>
      </c>
      <c r="V15" s="195"/>
      <c r="W15" s="194">
        <f>W21</f>
        <v>0</v>
      </c>
      <c r="X15" s="194">
        <f>X21-X58</f>
        <v>0</v>
      </c>
      <c r="Y15" s="194">
        <f>Y21-Y58-Y14</f>
        <v>0</v>
      </c>
      <c r="Z15" s="194" t="e">
        <f>Z21-Z58</f>
        <v>#REF!</v>
      </c>
      <c r="AA15" s="194">
        <f>AA21-AA58</f>
        <v>0</v>
      </c>
      <c r="AB15" s="194">
        <f>AB21-AB58</f>
        <v>0</v>
      </c>
      <c r="AC15" s="73"/>
      <c r="AD15" s="73"/>
    </row>
    <row r="16" spans="1:30" s="17" customFormat="1" ht="39" customHeight="1">
      <c r="A16" s="335" t="s">
        <v>145</v>
      </c>
      <c r="B16" s="335"/>
      <c r="C16" s="335"/>
      <c r="D16" s="335"/>
      <c r="E16" s="335"/>
      <c r="F16" s="335"/>
      <c r="G16" s="335"/>
      <c r="H16" s="335"/>
      <c r="I16" s="133">
        <v>130</v>
      </c>
      <c r="J16" s="134"/>
      <c r="K16" s="340">
        <v>0</v>
      </c>
      <c r="L16" s="341"/>
      <c r="M16" s="341"/>
      <c r="N16" s="342"/>
      <c r="O16" s="343" t="s">
        <v>132</v>
      </c>
      <c r="P16" s="344"/>
      <c r="Q16" s="344"/>
      <c r="R16" s="203" t="s">
        <v>132</v>
      </c>
      <c r="S16" s="203" t="s">
        <v>132</v>
      </c>
      <c r="T16" s="203" t="s">
        <v>132</v>
      </c>
      <c r="U16" s="203" t="s">
        <v>132</v>
      </c>
      <c r="V16" s="203" t="s">
        <v>132</v>
      </c>
      <c r="W16" s="75"/>
      <c r="X16" s="75"/>
      <c r="Y16" s="75"/>
      <c r="Z16" s="75"/>
      <c r="AA16" s="75"/>
      <c r="AB16" s="75" t="s">
        <v>132</v>
      </c>
      <c r="AC16" s="73"/>
      <c r="AD16" s="73"/>
    </row>
    <row r="17" spans="1:30" s="17" customFormat="1" ht="59.25" customHeight="1">
      <c r="A17" s="335" t="s">
        <v>146</v>
      </c>
      <c r="B17" s="335"/>
      <c r="C17" s="335"/>
      <c r="D17" s="335"/>
      <c r="E17" s="335"/>
      <c r="F17" s="335"/>
      <c r="G17" s="335"/>
      <c r="H17" s="335"/>
      <c r="I17" s="133">
        <v>140</v>
      </c>
      <c r="J17" s="134"/>
      <c r="K17" s="340">
        <v>0</v>
      </c>
      <c r="L17" s="341"/>
      <c r="M17" s="341"/>
      <c r="N17" s="342"/>
      <c r="O17" s="343" t="s">
        <v>132</v>
      </c>
      <c r="P17" s="344"/>
      <c r="Q17" s="344"/>
      <c r="R17" s="203" t="s">
        <v>132</v>
      </c>
      <c r="S17" s="203" t="s">
        <v>132</v>
      </c>
      <c r="T17" s="203" t="s">
        <v>132</v>
      </c>
      <c r="U17" s="203" t="s">
        <v>132</v>
      </c>
      <c r="V17" s="203" t="s">
        <v>132</v>
      </c>
      <c r="W17" s="75"/>
      <c r="X17" s="75"/>
      <c r="Y17" s="75"/>
      <c r="Z17" s="75"/>
      <c r="AA17" s="75"/>
      <c r="AB17" s="75" t="s">
        <v>132</v>
      </c>
      <c r="AC17" s="73"/>
      <c r="AD17" s="73"/>
    </row>
    <row r="18" spans="1:30" s="17" customFormat="1" ht="21.75" customHeight="1">
      <c r="A18" s="335" t="s">
        <v>147</v>
      </c>
      <c r="B18" s="335"/>
      <c r="C18" s="335"/>
      <c r="D18" s="335"/>
      <c r="E18" s="335"/>
      <c r="F18" s="335"/>
      <c r="G18" s="335"/>
      <c r="H18" s="335"/>
      <c r="I18" s="133">
        <v>150</v>
      </c>
      <c r="J18" s="134" t="s">
        <v>227</v>
      </c>
      <c r="K18" s="340">
        <f>R12+S12+T12</f>
        <v>577938.5</v>
      </c>
      <c r="L18" s="341"/>
      <c r="M18" s="341"/>
      <c r="N18" s="342"/>
      <c r="O18" s="343"/>
      <c r="P18" s="344"/>
      <c r="Q18" s="344"/>
      <c r="R18" s="203">
        <f>R21-R58</f>
        <v>298640</v>
      </c>
      <c r="S18" s="203">
        <f>S21-S58</f>
        <v>39413.35</v>
      </c>
      <c r="T18" s="203">
        <f>T21-T58</f>
        <v>239885.15</v>
      </c>
      <c r="U18" s="203">
        <f>U21-U58</f>
        <v>0</v>
      </c>
      <c r="V18" s="203">
        <f>V21-V58</f>
        <v>0</v>
      </c>
      <c r="W18" s="75"/>
      <c r="X18" s="75"/>
      <c r="Y18" s="75"/>
      <c r="Z18" s="75"/>
      <c r="AA18" s="75"/>
      <c r="AB18" s="75"/>
      <c r="AC18" s="73"/>
      <c r="AD18" s="73"/>
    </row>
    <row r="19" spans="1:30" s="17" customFormat="1" ht="22.5" customHeight="1">
      <c r="A19" s="345" t="s">
        <v>148</v>
      </c>
      <c r="B19" s="346"/>
      <c r="C19" s="346"/>
      <c r="D19" s="346"/>
      <c r="E19" s="346"/>
      <c r="F19" s="346"/>
      <c r="G19" s="346"/>
      <c r="H19" s="347"/>
      <c r="I19" s="136">
        <v>160</v>
      </c>
      <c r="J19" s="137"/>
      <c r="K19" s="348">
        <f>W19+Y19+AA19+AB19</f>
        <v>0</v>
      </c>
      <c r="L19" s="349"/>
      <c r="M19" s="349"/>
      <c r="N19" s="350"/>
      <c r="O19" s="351"/>
      <c r="P19" s="352"/>
      <c r="Q19" s="353"/>
      <c r="R19" s="203"/>
      <c r="S19" s="76"/>
      <c r="T19" s="76"/>
      <c r="U19" s="76"/>
      <c r="V19" s="76"/>
      <c r="W19" s="31"/>
      <c r="X19" s="31"/>
      <c r="Y19" s="31"/>
      <c r="Z19" s="31" t="e">
        <f>Z21-Z58</f>
        <v>#REF!</v>
      </c>
      <c r="AA19" s="31"/>
      <c r="AB19" s="31"/>
      <c r="AC19" s="31" t="e">
        <f>AC21-AC58</f>
        <v>#REF!</v>
      </c>
      <c r="AD19" s="31" t="e">
        <f>AD21-AD58</f>
        <v>#REF!</v>
      </c>
    </row>
    <row r="20" spans="1:30" s="17" customFormat="1" ht="23.25" customHeight="1">
      <c r="A20" s="345" t="s">
        <v>149</v>
      </c>
      <c r="B20" s="346"/>
      <c r="C20" s="346"/>
      <c r="D20" s="346"/>
      <c r="E20" s="346"/>
      <c r="F20" s="346"/>
      <c r="G20" s="346"/>
      <c r="H20" s="347"/>
      <c r="I20" s="136">
        <v>180</v>
      </c>
      <c r="J20" s="137" t="s">
        <v>134</v>
      </c>
      <c r="K20" s="348"/>
      <c r="L20" s="349"/>
      <c r="M20" s="349"/>
      <c r="N20" s="350"/>
      <c r="O20" s="343" t="s">
        <v>132</v>
      </c>
      <c r="P20" s="354"/>
      <c r="Q20" s="354"/>
      <c r="R20" s="75" t="s">
        <v>132</v>
      </c>
      <c r="S20" s="31" t="s">
        <v>132</v>
      </c>
      <c r="T20" s="31" t="s">
        <v>132</v>
      </c>
      <c r="U20" s="31" t="s">
        <v>132</v>
      </c>
      <c r="V20" s="31" t="s">
        <v>132</v>
      </c>
      <c r="W20" s="31"/>
      <c r="X20" s="31"/>
      <c r="Y20" s="31"/>
      <c r="Z20" s="31"/>
      <c r="AA20" s="31"/>
      <c r="AB20" s="31" t="s">
        <v>132</v>
      </c>
      <c r="AC20" s="31"/>
      <c r="AD20" s="31"/>
    </row>
    <row r="21" spans="1:30" s="129" customFormat="1" ht="44.25" customHeight="1">
      <c r="A21" s="327" t="s">
        <v>151</v>
      </c>
      <c r="B21" s="327"/>
      <c r="C21" s="327"/>
      <c r="D21" s="327"/>
      <c r="E21" s="327"/>
      <c r="F21" s="327"/>
      <c r="G21" s="327"/>
      <c r="H21" s="327"/>
      <c r="I21" s="38">
        <v>200</v>
      </c>
      <c r="J21" s="8" t="s">
        <v>134</v>
      </c>
      <c r="K21" s="328">
        <f>K23+K29+K31+K38+K39+K50+K54</f>
        <v>16983925.85</v>
      </c>
      <c r="L21" s="328"/>
      <c r="M21" s="328"/>
      <c r="N21" s="328"/>
      <c r="O21" s="329">
        <f>O23+O29+O31+O38+O39+O50+O54</f>
        <v>16405987.35</v>
      </c>
      <c r="P21" s="330"/>
      <c r="Q21" s="330"/>
      <c r="R21" s="193">
        <f aca="true" t="shared" si="0" ref="R21:AD21">R23+R29+R31+R38+R39+R50+R54</f>
        <v>298640</v>
      </c>
      <c r="S21" s="193">
        <f t="shared" si="0"/>
        <v>39413.35</v>
      </c>
      <c r="T21" s="193">
        <f t="shared" si="0"/>
        <v>239885.15</v>
      </c>
      <c r="U21" s="193">
        <f t="shared" si="0"/>
        <v>0</v>
      </c>
      <c r="V21" s="193">
        <f t="shared" si="0"/>
        <v>0</v>
      </c>
      <c r="W21" s="193">
        <f t="shared" si="0"/>
        <v>0</v>
      </c>
      <c r="X21" s="193">
        <f t="shared" si="0"/>
        <v>0</v>
      </c>
      <c r="Y21" s="193">
        <f t="shared" si="0"/>
        <v>0</v>
      </c>
      <c r="Z21" s="193" t="e">
        <f t="shared" si="0"/>
        <v>#REF!</v>
      </c>
      <c r="AA21" s="193">
        <f t="shared" si="0"/>
        <v>0</v>
      </c>
      <c r="AB21" s="193">
        <f t="shared" si="0"/>
        <v>0</v>
      </c>
      <c r="AC21" s="193" t="e">
        <f t="shared" si="0"/>
        <v>#REF!</v>
      </c>
      <c r="AD21" s="193" t="e">
        <f t="shared" si="0"/>
        <v>#REF!</v>
      </c>
    </row>
    <row r="22" spans="1:30" s="17" customFormat="1" ht="20.25">
      <c r="A22" s="331" t="s">
        <v>12</v>
      </c>
      <c r="B22" s="331"/>
      <c r="C22" s="331"/>
      <c r="D22" s="331"/>
      <c r="E22" s="331"/>
      <c r="F22" s="331"/>
      <c r="G22" s="331"/>
      <c r="H22" s="331"/>
      <c r="I22" s="19"/>
      <c r="J22" s="8"/>
      <c r="K22" s="355"/>
      <c r="L22" s="355"/>
      <c r="M22" s="355"/>
      <c r="N22" s="355"/>
      <c r="O22" s="356"/>
      <c r="P22" s="357"/>
      <c r="Q22" s="357"/>
      <c r="R22" s="191"/>
      <c r="S22" s="191"/>
      <c r="T22" s="191"/>
      <c r="U22" s="191"/>
      <c r="V22" s="191"/>
      <c r="W22" s="190"/>
      <c r="X22" s="190"/>
      <c r="Y22" s="190"/>
      <c r="Z22" s="190"/>
      <c r="AA22" s="190"/>
      <c r="AB22" s="190"/>
      <c r="AC22" s="205"/>
      <c r="AD22" s="205"/>
    </row>
    <row r="23" spans="1:30" s="2" customFormat="1" ht="20.25" customHeight="1">
      <c r="A23" s="358" t="s">
        <v>228</v>
      </c>
      <c r="B23" s="359"/>
      <c r="C23" s="359"/>
      <c r="D23" s="359"/>
      <c r="E23" s="359"/>
      <c r="F23" s="359"/>
      <c r="G23" s="359"/>
      <c r="H23" s="360"/>
      <c r="I23" s="364">
        <v>210</v>
      </c>
      <c r="J23" s="138"/>
      <c r="K23" s="366">
        <f>K26+K27+K28</f>
        <v>10331673</v>
      </c>
      <c r="L23" s="367"/>
      <c r="M23" s="367"/>
      <c r="N23" s="368"/>
      <c r="O23" s="356">
        <f>O26+O27+O28</f>
        <v>10331673</v>
      </c>
      <c r="P23" s="372"/>
      <c r="Q23" s="372"/>
      <c r="R23" s="355">
        <f aca="true" t="shared" si="1" ref="R23:AD23">R26+R27+R28</f>
        <v>0</v>
      </c>
      <c r="S23" s="355">
        <f t="shared" si="1"/>
        <v>0</v>
      </c>
      <c r="T23" s="355">
        <f t="shared" si="1"/>
        <v>0</v>
      </c>
      <c r="U23" s="355">
        <f t="shared" si="1"/>
        <v>0</v>
      </c>
      <c r="V23" s="355">
        <f t="shared" si="1"/>
        <v>0</v>
      </c>
      <c r="W23" s="373">
        <f t="shared" si="1"/>
        <v>0</v>
      </c>
      <c r="X23" s="373">
        <f t="shared" si="1"/>
        <v>0</v>
      </c>
      <c r="Y23" s="373">
        <f t="shared" si="1"/>
        <v>0</v>
      </c>
      <c r="Z23" s="373">
        <f t="shared" si="1"/>
        <v>0</v>
      </c>
      <c r="AA23" s="373">
        <f t="shared" si="1"/>
        <v>0</v>
      </c>
      <c r="AB23" s="373">
        <f t="shared" si="1"/>
        <v>0</v>
      </c>
      <c r="AC23" s="375">
        <f t="shared" si="1"/>
        <v>0</v>
      </c>
      <c r="AD23" s="375">
        <f t="shared" si="1"/>
        <v>0</v>
      </c>
    </row>
    <row r="24" spans="1:30" s="2" customFormat="1" ht="20.25" customHeight="1">
      <c r="A24" s="361"/>
      <c r="B24" s="362"/>
      <c r="C24" s="362"/>
      <c r="D24" s="362"/>
      <c r="E24" s="362"/>
      <c r="F24" s="362"/>
      <c r="G24" s="362"/>
      <c r="H24" s="363"/>
      <c r="I24" s="365"/>
      <c r="J24" s="139"/>
      <c r="K24" s="369"/>
      <c r="L24" s="370"/>
      <c r="M24" s="370"/>
      <c r="N24" s="371"/>
      <c r="O24" s="372"/>
      <c r="P24" s="372"/>
      <c r="Q24" s="372"/>
      <c r="R24" s="355"/>
      <c r="S24" s="355"/>
      <c r="T24" s="355"/>
      <c r="U24" s="355"/>
      <c r="V24" s="355"/>
      <c r="W24" s="374"/>
      <c r="X24" s="374"/>
      <c r="Y24" s="374"/>
      <c r="Z24" s="374"/>
      <c r="AA24" s="374"/>
      <c r="AB24" s="374"/>
      <c r="AC24" s="376"/>
      <c r="AD24" s="376"/>
    </row>
    <row r="25" spans="1:30" s="2" customFormat="1" ht="20.25">
      <c r="A25" s="377" t="s">
        <v>14</v>
      </c>
      <c r="B25" s="378"/>
      <c r="C25" s="378"/>
      <c r="D25" s="378"/>
      <c r="E25" s="378"/>
      <c r="F25" s="378"/>
      <c r="G25" s="378"/>
      <c r="H25" s="379"/>
      <c r="I25" s="19"/>
      <c r="J25" s="8"/>
      <c r="K25" s="380"/>
      <c r="L25" s="380"/>
      <c r="M25" s="380"/>
      <c r="N25" s="380"/>
      <c r="O25" s="381"/>
      <c r="P25" s="382"/>
      <c r="Q25" s="382"/>
      <c r="R25" s="140"/>
      <c r="S25" s="140"/>
      <c r="T25" s="140"/>
      <c r="U25" s="140"/>
      <c r="V25" s="140"/>
      <c r="W25" s="202"/>
      <c r="X25" s="202"/>
      <c r="Y25" s="202"/>
      <c r="Z25" s="202"/>
      <c r="AA25" s="202"/>
      <c r="AB25" s="202"/>
      <c r="AC25" s="205"/>
      <c r="AD25" s="205"/>
    </row>
    <row r="26" spans="1:30" s="2" customFormat="1" ht="20.25">
      <c r="A26" s="383" t="s">
        <v>229</v>
      </c>
      <c r="B26" s="384"/>
      <c r="C26" s="384"/>
      <c r="D26" s="384"/>
      <c r="E26" s="384"/>
      <c r="F26" s="384"/>
      <c r="G26" s="384"/>
      <c r="H26" s="385"/>
      <c r="I26" s="133">
        <v>211</v>
      </c>
      <c r="J26" s="9" t="s">
        <v>230</v>
      </c>
      <c r="K26" s="386">
        <f>O26+R26+S26+V26+X26+Y26+T26+AC26</f>
        <v>7935232.72</v>
      </c>
      <c r="L26" s="386"/>
      <c r="M26" s="386"/>
      <c r="N26" s="386"/>
      <c r="O26" s="387">
        <v>7935232.72</v>
      </c>
      <c r="P26" s="372"/>
      <c r="Q26" s="372"/>
      <c r="R26" s="199"/>
      <c r="S26" s="199"/>
      <c r="T26" s="199"/>
      <c r="U26" s="199"/>
      <c r="V26" s="199"/>
      <c r="W26" s="196"/>
      <c r="X26" s="196">
        <v>0</v>
      </c>
      <c r="Y26" s="196"/>
      <c r="Z26" s="196"/>
      <c r="AA26" s="196"/>
      <c r="AB26" s="196"/>
      <c r="AC26" s="73"/>
      <c r="AD26" s="73"/>
    </row>
    <row r="27" spans="1:30" s="2" customFormat="1" ht="20.25">
      <c r="A27" s="383" t="s">
        <v>231</v>
      </c>
      <c r="B27" s="388"/>
      <c r="C27" s="388"/>
      <c r="D27" s="388"/>
      <c r="E27" s="388"/>
      <c r="F27" s="388"/>
      <c r="G27" s="388"/>
      <c r="H27" s="389"/>
      <c r="I27" s="133">
        <v>212</v>
      </c>
      <c r="J27" s="9" t="s">
        <v>232</v>
      </c>
      <c r="K27" s="386">
        <f>O27+R27+S27+V27+X27+Y27+T27+AC27</f>
        <v>0</v>
      </c>
      <c r="L27" s="386"/>
      <c r="M27" s="386"/>
      <c r="N27" s="386"/>
      <c r="O27" s="387">
        <v>0</v>
      </c>
      <c r="P27" s="372"/>
      <c r="Q27" s="372"/>
      <c r="R27" s="199"/>
      <c r="S27" s="199"/>
      <c r="T27" s="199"/>
      <c r="U27" s="199"/>
      <c r="V27" s="199"/>
      <c r="W27" s="196"/>
      <c r="X27" s="196"/>
      <c r="Y27" s="196"/>
      <c r="Z27" s="196"/>
      <c r="AA27" s="196"/>
      <c r="AB27" s="196"/>
      <c r="AC27" s="73"/>
      <c r="AD27" s="73"/>
    </row>
    <row r="28" spans="1:30" s="2" customFormat="1" ht="36.75" customHeight="1">
      <c r="A28" s="383" t="s">
        <v>233</v>
      </c>
      <c r="B28" s="388"/>
      <c r="C28" s="388"/>
      <c r="D28" s="388"/>
      <c r="E28" s="388"/>
      <c r="F28" s="388"/>
      <c r="G28" s="388"/>
      <c r="H28" s="389"/>
      <c r="I28" s="133">
        <v>213</v>
      </c>
      <c r="J28" s="9" t="s">
        <v>234</v>
      </c>
      <c r="K28" s="386">
        <f>O28+R28+S28+V28+X28+Y28+T28+AC28</f>
        <v>2396440.28</v>
      </c>
      <c r="L28" s="386"/>
      <c r="M28" s="386"/>
      <c r="N28" s="386"/>
      <c r="O28" s="387">
        <v>2396440.28</v>
      </c>
      <c r="P28" s="372"/>
      <c r="Q28" s="372"/>
      <c r="R28" s="199"/>
      <c r="S28" s="199"/>
      <c r="T28" s="199"/>
      <c r="U28" s="199"/>
      <c r="V28" s="199"/>
      <c r="W28" s="196"/>
      <c r="X28" s="196">
        <v>0</v>
      </c>
      <c r="Y28" s="196"/>
      <c r="Z28" s="196"/>
      <c r="AA28" s="196"/>
      <c r="AB28" s="196"/>
      <c r="AC28" s="73"/>
      <c r="AD28" s="73"/>
    </row>
    <row r="29" spans="1:30" s="2" customFormat="1" ht="40.5" customHeight="1">
      <c r="A29" s="390" t="s">
        <v>235</v>
      </c>
      <c r="B29" s="391"/>
      <c r="C29" s="391"/>
      <c r="D29" s="391"/>
      <c r="E29" s="391"/>
      <c r="F29" s="391"/>
      <c r="G29" s="391"/>
      <c r="H29" s="392"/>
      <c r="I29" s="38">
        <v>220</v>
      </c>
      <c r="J29" s="8"/>
      <c r="K29" s="328">
        <f>O29+R29+S29+T29+U29+V29+W29+X29+Y29+AA29+AB29</f>
        <v>0</v>
      </c>
      <c r="L29" s="328"/>
      <c r="M29" s="328"/>
      <c r="N29" s="328"/>
      <c r="O29" s="393"/>
      <c r="P29" s="394"/>
      <c r="Q29" s="395"/>
      <c r="R29" s="192"/>
      <c r="S29" s="192"/>
      <c r="T29" s="192"/>
      <c r="U29" s="192"/>
      <c r="V29" s="192"/>
      <c r="W29" s="192"/>
      <c r="X29" s="192"/>
      <c r="Y29" s="192"/>
      <c r="Z29" s="192" t="e">
        <f>#REF!+Z36</f>
        <v>#REF!</v>
      </c>
      <c r="AA29" s="192"/>
      <c r="AB29" s="192"/>
      <c r="AC29" s="205">
        <f>AC40+AC41+AC42+AC43+AC46+AC44</f>
        <v>0</v>
      </c>
      <c r="AD29" s="205">
        <f>AD40+AD41+AD42+AD43+AD46+AD44</f>
        <v>0</v>
      </c>
    </row>
    <row r="30" spans="1:30" s="2" customFormat="1" ht="20.25">
      <c r="A30" s="377" t="s">
        <v>14</v>
      </c>
      <c r="B30" s="378"/>
      <c r="C30" s="378"/>
      <c r="D30" s="378"/>
      <c r="E30" s="378"/>
      <c r="F30" s="378"/>
      <c r="G30" s="378"/>
      <c r="H30" s="379"/>
      <c r="I30" s="19"/>
      <c r="J30" s="8"/>
      <c r="K30" s="355"/>
      <c r="L30" s="355"/>
      <c r="M30" s="355"/>
      <c r="N30" s="355"/>
      <c r="O30" s="356"/>
      <c r="P30" s="372"/>
      <c r="Q30" s="372"/>
      <c r="R30" s="199"/>
      <c r="S30" s="199"/>
      <c r="T30" s="199"/>
      <c r="U30" s="196"/>
      <c r="V30" s="196"/>
      <c r="W30" s="190"/>
      <c r="X30" s="190"/>
      <c r="Y30" s="190"/>
      <c r="Z30" s="190"/>
      <c r="AA30" s="190"/>
      <c r="AB30" s="190"/>
      <c r="AC30" s="205"/>
      <c r="AD30" s="205"/>
    </row>
    <row r="31" spans="1:30" s="2" customFormat="1" ht="20.25" customHeight="1">
      <c r="A31" s="396" t="s">
        <v>242</v>
      </c>
      <c r="B31" s="397"/>
      <c r="C31" s="397"/>
      <c r="D31" s="397"/>
      <c r="E31" s="397"/>
      <c r="F31" s="397"/>
      <c r="G31" s="397"/>
      <c r="H31" s="398"/>
      <c r="I31" s="38">
        <v>230</v>
      </c>
      <c r="J31" s="54"/>
      <c r="K31" s="399">
        <f>O31+R31+S31+T31+V31+X31+Y31+AC31+AA31+AB31</f>
        <v>2371916.75</v>
      </c>
      <c r="L31" s="399"/>
      <c r="M31" s="399"/>
      <c r="N31" s="399"/>
      <c r="O31" s="400">
        <f>O32+O33+O34+O35</f>
        <v>2341548</v>
      </c>
      <c r="P31" s="401"/>
      <c r="Q31" s="401"/>
      <c r="R31" s="201">
        <f aca="true" t="shared" si="2" ref="R31:AB31">R32+R33+R34+R35</f>
        <v>0</v>
      </c>
      <c r="S31" s="201">
        <f t="shared" si="2"/>
        <v>30368.75</v>
      </c>
      <c r="T31" s="201">
        <f t="shared" si="2"/>
        <v>0</v>
      </c>
      <c r="U31" s="200">
        <f t="shared" si="2"/>
        <v>0</v>
      </c>
      <c r="V31" s="200">
        <f t="shared" si="2"/>
        <v>0</v>
      </c>
      <c r="W31" s="200">
        <f t="shared" si="2"/>
        <v>0</v>
      </c>
      <c r="X31" s="200">
        <f t="shared" si="2"/>
        <v>0</v>
      </c>
      <c r="Y31" s="200">
        <f t="shared" si="2"/>
        <v>0</v>
      </c>
      <c r="Z31" s="200">
        <f t="shared" si="2"/>
        <v>0</v>
      </c>
      <c r="AA31" s="200">
        <f t="shared" si="2"/>
        <v>0</v>
      </c>
      <c r="AB31" s="200">
        <f t="shared" si="2"/>
        <v>0</v>
      </c>
      <c r="AC31" s="205"/>
      <c r="AD31" s="205"/>
    </row>
    <row r="32" spans="1:30" s="2" customFormat="1" ht="20.25" customHeight="1">
      <c r="A32" s="383" t="s">
        <v>243</v>
      </c>
      <c r="B32" s="388"/>
      <c r="C32" s="388"/>
      <c r="D32" s="388"/>
      <c r="E32" s="388"/>
      <c r="F32" s="388"/>
      <c r="G32" s="388"/>
      <c r="H32" s="389"/>
      <c r="I32" s="136">
        <v>231</v>
      </c>
      <c r="J32" s="144" t="s">
        <v>236</v>
      </c>
      <c r="K32" s="399">
        <f>O32+R32+S32+T32+V32+X32+Y32+AC32+AA32+AB32</f>
        <v>0</v>
      </c>
      <c r="L32" s="399"/>
      <c r="M32" s="399"/>
      <c r="N32" s="399"/>
      <c r="O32" s="400">
        <v>0</v>
      </c>
      <c r="P32" s="334"/>
      <c r="Q32" s="334"/>
      <c r="R32" s="201"/>
      <c r="S32" s="145"/>
      <c r="T32" s="145"/>
      <c r="U32" s="146"/>
      <c r="V32" s="146"/>
      <c r="W32" s="147"/>
      <c r="X32" s="147"/>
      <c r="Y32" s="147"/>
      <c r="Z32" s="147"/>
      <c r="AA32" s="147"/>
      <c r="AB32" s="147"/>
      <c r="AC32" s="198"/>
      <c r="AD32" s="198"/>
    </row>
    <row r="33" spans="1:30" s="2" customFormat="1" ht="20.25" customHeight="1">
      <c r="A33" s="383" t="s">
        <v>244</v>
      </c>
      <c r="B33" s="388"/>
      <c r="C33" s="388"/>
      <c r="D33" s="388"/>
      <c r="E33" s="388"/>
      <c r="F33" s="388"/>
      <c r="G33" s="388"/>
      <c r="H33" s="389"/>
      <c r="I33" s="136">
        <v>232</v>
      </c>
      <c r="J33" s="144" t="s">
        <v>236</v>
      </c>
      <c r="K33" s="399">
        <f>O33+R33+S33+T33+V33+X33+Y33+AC33+AA33+AB33</f>
        <v>2329048</v>
      </c>
      <c r="L33" s="399"/>
      <c r="M33" s="399"/>
      <c r="N33" s="399"/>
      <c r="O33" s="400">
        <f>1229400+654935+444713</f>
        <v>2329048</v>
      </c>
      <c r="P33" s="334"/>
      <c r="Q33" s="334"/>
      <c r="R33" s="201"/>
      <c r="S33" s="145"/>
      <c r="T33" s="145">
        <v>0</v>
      </c>
      <c r="U33" s="146"/>
      <c r="V33" s="146"/>
      <c r="W33" s="147"/>
      <c r="X33" s="147"/>
      <c r="Y33" s="147"/>
      <c r="Z33" s="147"/>
      <c r="AA33" s="147"/>
      <c r="AB33" s="147"/>
      <c r="AC33" s="198"/>
      <c r="AD33" s="198"/>
    </row>
    <row r="34" spans="1:30" s="2" customFormat="1" ht="20.25" customHeight="1">
      <c r="A34" s="383" t="s">
        <v>245</v>
      </c>
      <c r="B34" s="388"/>
      <c r="C34" s="388"/>
      <c r="D34" s="388"/>
      <c r="E34" s="388"/>
      <c r="F34" s="388"/>
      <c r="G34" s="388"/>
      <c r="H34" s="389"/>
      <c r="I34" s="136">
        <v>233</v>
      </c>
      <c r="J34" s="144" t="s">
        <v>246</v>
      </c>
      <c r="K34" s="399">
        <f>O34+R34+S34+T34+V34+X34+Y34+AC34+AA34+AB34</f>
        <v>0</v>
      </c>
      <c r="L34" s="399"/>
      <c r="M34" s="399"/>
      <c r="N34" s="399"/>
      <c r="O34" s="400">
        <v>0</v>
      </c>
      <c r="P34" s="334"/>
      <c r="Q34" s="334"/>
      <c r="R34" s="201"/>
      <c r="S34" s="145"/>
      <c r="T34" s="145"/>
      <c r="U34" s="146"/>
      <c r="V34" s="146"/>
      <c r="W34" s="147"/>
      <c r="X34" s="147"/>
      <c r="Y34" s="147"/>
      <c r="Z34" s="147"/>
      <c r="AA34" s="147"/>
      <c r="AB34" s="147"/>
      <c r="AC34" s="198"/>
      <c r="AD34" s="198"/>
    </row>
    <row r="35" spans="1:30" s="2" customFormat="1" ht="20.25" customHeight="1">
      <c r="A35" s="383" t="s">
        <v>247</v>
      </c>
      <c r="B35" s="388"/>
      <c r="C35" s="388"/>
      <c r="D35" s="388"/>
      <c r="E35" s="388"/>
      <c r="F35" s="388"/>
      <c r="G35" s="388"/>
      <c r="H35" s="389"/>
      <c r="I35" s="136">
        <v>234</v>
      </c>
      <c r="J35" s="144" t="s">
        <v>248</v>
      </c>
      <c r="K35" s="399">
        <f>O35+R35+S35+T35+V35+X35+Y35+AC35+AA35+AB35</f>
        <v>42868.75</v>
      </c>
      <c r="L35" s="399"/>
      <c r="M35" s="399"/>
      <c r="N35" s="399"/>
      <c r="O35" s="400">
        <f>12500</f>
        <v>12500</v>
      </c>
      <c r="P35" s="334"/>
      <c r="Q35" s="334"/>
      <c r="R35" s="201"/>
      <c r="S35" s="145">
        <v>30368.75</v>
      </c>
      <c r="T35" s="145"/>
      <c r="U35" s="146"/>
      <c r="V35" s="146"/>
      <c r="W35" s="147"/>
      <c r="X35" s="147">
        <v>0</v>
      </c>
      <c r="Y35" s="147"/>
      <c r="Z35" s="147"/>
      <c r="AA35" s="147"/>
      <c r="AB35" s="147"/>
      <c r="AC35" s="198"/>
      <c r="AD35" s="198"/>
    </row>
    <row r="36" spans="1:30" s="2" customFormat="1" ht="20.25" customHeight="1">
      <c r="A36" s="402" t="s">
        <v>139</v>
      </c>
      <c r="B36" s="403"/>
      <c r="C36" s="403"/>
      <c r="D36" s="403"/>
      <c r="E36" s="403"/>
      <c r="F36" s="403"/>
      <c r="G36" s="403"/>
      <c r="H36" s="404"/>
      <c r="I36" s="364">
        <v>240</v>
      </c>
      <c r="J36" s="138"/>
      <c r="K36" s="366">
        <f>O36+R36+S36+T36+V36+X36+Y36+AA36+AB36+AD36</f>
        <v>0</v>
      </c>
      <c r="L36" s="367"/>
      <c r="M36" s="367"/>
      <c r="N36" s="368"/>
      <c r="O36" s="356">
        <v>0</v>
      </c>
      <c r="P36" s="372"/>
      <c r="Q36" s="372"/>
      <c r="R36" s="408"/>
      <c r="S36" s="409"/>
      <c r="T36" s="409"/>
      <c r="U36" s="386"/>
      <c r="V36" s="386"/>
      <c r="W36" s="373"/>
      <c r="X36" s="373"/>
      <c r="Y36" s="373"/>
      <c r="Z36" s="373"/>
      <c r="AA36" s="373"/>
      <c r="AB36" s="373"/>
      <c r="AC36" s="375"/>
      <c r="AD36" s="375"/>
    </row>
    <row r="37" spans="1:30" s="2" customFormat="1" ht="19.5" customHeight="1">
      <c r="A37" s="405"/>
      <c r="B37" s="406"/>
      <c r="C37" s="406"/>
      <c r="D37" s="406"/>
      <c r="E37" s="406"/>
      <c r="F37" s="406"/>
      <c r="G37" s="406"/>
      <c r="H37" s="407"/>
      <c r="I37" s="365"/>
      <c r="J37" s="139"/>
      <c r="K37" s="369"/>
      <c r="L37" s="370"/>
      <c r="M37" s="370"/>
      <c r="N37" s="371"/>
      <c r="O37" s="372"/>
      <c r="P37" s="372"/>
      <c r="Q37" s="372"/>
      <c r="R37" s="408"/>
      <c r="S37" s="410"/>
      <c r="T37" s="410"/>
      <c r="U37" s="386"/>
      <c r="V37" s="386"/>
      <c r="W37" s="374"/>
      <c r="X37" s="374"/>
      <c r="Y37" s="374"/>
      <c r="Z37" s="374"/>
      <c r="AA37" s="374"/>
      <c r="AB37" s="374"/>
      <c r="AC37" s="376"/>
      <c r="AD37" s="376"/>
    </row>
    <row r="38" spans="1:30" s="2" customFormat="1" ht="36.75" customHeight="1">
      <c r="A38" s="411" t="s">
        <v>140</v>
      </c>
      <c r="B38" s="412"/>
      <c r="C38" s="412"/>
      <c r="D38" s="412"/>
      <c r="E38" s="412"/>
      <c r="F38" s="412"/>
      <c r="G38" s="412"/>
      <c r="H38" s="413"/>
      <c r="I38" s="38">
        <v>250</v>
      </c>
      <c r="J38" s="8"/>
      <c r="K38" s="355">
        <f>O38+R38+S38+T38+U38+V38+W38+X38+Y38+AA38+AB38+AC38+AD38</f>
        <v>9044.6</v>
      </c>
      <c r="L38" s="355"/>
      <c r="M38" s="355"/>
      <c r="N38" s="355"/>
      <c r="O38" s="356">
        <v>0</v>
      </c>
      <c r="P38" s="357"/>
      <c r="Q38" s="357"/>
      <c r="R38" s="191">
        <v>0</v>
      </c>
      <c r="S38" s="191">
        <v>9044.6</v>
      </c>
      <c r="T38" s="191">
        <v>0</v>
      </c>
      <c r="U38" s="196">
        <v>0</v>
      </c>
      <c r="V38" s="196">
        <v>0</v>
      </c>
      <c r="W38" s="190">
        <v>0</v>
      </c>
      <c r="X38" s="190">
        <v>0</v>
      </c>
      <c r="Y38" s="190">
        <v>0</v>
      </c>
      <c r="Z38" s="190"/>
      <c r="AA38" s="190">
        <v>0</v>
      </c>
      <c r="AB38" s="190">
        <v>0</v>
      </c>
      <c r="AC38" s="205"/>
      <c r="AD38" s="205"/>
    </row>
    <row r="39" spans="1:30" s="2" customFormat="1" ht="36.75" customHeight="1">
      <c r="A39" s="390" t="s">
        <v>237</v>
      </c>
      <c r="B39" s="414"/>
      <c r="C39" s="414"/>
      <c r="D39" s="414"/>
      <c r="E39" s="414"/>
      <c r="F39" s="414"/>
      <c r="G39" s="414"/>
      <c r="H39" s="415"/>
      <c r="I39" s="38">
        <v>260</v>
      </c>
      <c r="J39" s="8" t="s">
        <v>134</v>
      </c>
      <c r="K39" s="328">
        <f>K40+K41+K42+K43+K44+K46+K47+K48</f>
        <v>4271291.5</v>
      </c>
      <c r="L39" s="328"/>
      <c r="M39" s="328"/>
      <c r="N39" s="328"/>
      <c r="O39" s="329">
        <f>O40+O41+O42+O43+O44+O46+O47+O48</f>
        <v>3732766.35</v>
      </c>
      <c r="P39" s="330"/>
      <c r="Q39" s="330"/>
      <c r="R39" s="193">
        <f aca="true" t="shared" si="3" ref="R39:AB39">R40+R41+R42+R43+R44+R46+R47+R48</f>
        <v>298640</v>
      </c>
      <c r="S39" s="193">
        <f t="shared" si="3"/>
        <v>0</v>
      </c>
      <c r="T39" s="193">
        <f t="shared" si="3"/>
        <v>239885.15</v>
      </c>
      <c r="U39" s="193">
        <f t="shared" si="3"/>
        <v>0</v>
      </c>
      <c r="V39" s="193">
        <f t="shared" si="3"/>
        <v>0</v>
      </c>
      <c r="W39" s="193">
        <f t="shared" si="3"/>
        <v>0</v>
      </c>
      <c r="X39" s="193">
        <f t="shared" si="3"/>
        <v>0</v>
      </c>
      <c r="Y39" s="193">
        <f t="shared" si="3"/>
        <v>0</v>
      </c>
      <c r="Z39" s="193">
        <f t="shared" si="3"/>
        <v>0</v>
      </c>
      <c r="AA39" s="193">
        <f t="shared" si="3"/>
        <v>0</v>
      </c>
      <c r="AB39" s="193">
        <f t="shared" si="3"/>
        <v>0</v>
      </c>
      <c r="AC39" s="206">
        <f>AC40+AC41+AC42+AC43+AC44+AC46</f>
        <v>0</v>
      </c>
      <c r="AD39" s="206">
        <f>AD40+AD41+AD42+AD43+AD44+AD46</f>
        <v>0</v>
      </c>
    </row>
    <row r="40" spans="1:30" s="2" customFormat="1" ht="20.25">
      <c r="A40" s="411" t="s">
        <v>135</v>
      </c>
      <c r="B40" s="412"/>
      <c r="C40" s="412"/>
      <c r="D40" s="412"/>
      <c r="E40" s="412"/>
      <c r="F40" s="412"/>
      <c r="G40" s="412"/>
      <c r="H40" s="413"/>
      <c r="I40" s="133">
        <v>261</v>
      </c>
      <c r="J40" s="9" t="s">
        <v>238</v>
      </c>
      <c r="K40" s="416">
        <f aca="true" t="shared" si="4" ref="K40:K49">O40+R40+S40+T40+U40+V40+W40+X40+Y40+AA40+AB40</f>
        <v>44936</v>
      </c>
      <c r="L40" s="416"/>
      <c r="M40" s="416"/>
      <c r="N40" s="416"/>
      <c r="O40" s="339">
        <f>15000+10000+19936</f>
        <v>44936</v>
      </c>
      <c r="P40" s="417"/>
      <c r="Q40" s="417"/>
      <c r="R40" s="149"/>
      <c r="S40" s="194"/>
      <c r="T40" s="149"/>
      <c r="U40" s="194"/>
      <c r="V40" s="194"/>
      <c r="W40" s="194"/>
      <c r="X40" s="194"/>
      <c r="Y40" s="194"/>
      <c r="Z40" s="194"/>
      <c r="AA40" s="194"/>
      <c r="AB40" s="194"/>
      <c r="AC40" s="73"/>
      <c r="AD40" s="73"/>
    </row>
    <row r="41" spans="1:30" s="2" customFormat="1" ht="20.25">
      <c r="A41" s="411" t="s">
        <v>136</v>
      </c>
      <c r="B41" s="412"/>
      <c r="C41" s="412"/>
      <c r="D41" s="412"/>
      <c r="E41" s="412"/>
      <c r="F41" s="412"/>
      <c r="G41" s="412"/>
      <c r="H41" s="413"/>
      <c r="I41" s="133">
        <v>262</v>
      </c>
      <c r="J41" s="9" t="s">
        <v>238</v>
      </c>
      <c r="K41" s="416">
        <f t="shared" si="4"/>
        <v>0</v>
      </c>
      <c r="L41" s="416"/>
      <c r="M41" s="416"/>
      <c r="N41" s="416"/>
      <c r="O41" s="339">
        <v>0</v>
      </c>
      <c r="P41" s="417"/>
      <c r="Q41" s="417"/>
      <c r="R41" s="149"/>
      <c r="S41" s="194"/>
      <c r="T41" s="149"/>
      <c r="U41" s="194"/>
      <c r="V41" s="194"/>
      <c r="W41" s="194"/>
      <c r="X41" s="194"/>
      <c r="Y41" s="194"/>
      <c r="Z41" s="194"/>
      <c r="AA41" s="194"/>
      <c r="AB41" s="194"/>
      <c r="AC41" s="73"/>
      <c r="AD41" s="73"/>
    </row>
    <row r="42" spans="1:30" s="2" customFormat="1" ht="20.25">
      <c r="A42" s="411" t="s">
        <v>239</v>
      </c>
      <c r="B42" s="412"/>
      <c r="C42" s="412"/>
      <c r="D42" s="412"/>
      <c r="E42" s="412"/>
      <c r="F42" s="412"/>
      <c r="G42" s="412"/>
      <c r="H42" s="413"/>
      <c r="I42" s="133">
        <v>263</v>
      </c>
      <c r="J42" s="9" t="s">
        <v>238</v>
      </c>
      <c r="K42" s="416">
        <f t="shared" si="4"/>
        <v>2730255.74</v>
      </c>
      <c r="L42" s="416"/>
      <c r="M42" s="416"/>
      <c r="N42" s="416"/>
      <c r="O42" s="339">
        <f>325000+3640280+67540+126500-205000-1279169.65</f>
        <v>2675150.35</v>
      </c>
      <c r="P42" s="417"/>
      <c r="Q42" s="417"/>
      <c r="R42" s="149"/>
      <c r="S42" s="194"/>
      <c r="T42" s="149">
        <f>102321.65-100910.31+48207.06+5486.99</f>
        <v>55105.38999999999</v>
      </c>
      <c r="U42" s="194"/>
      <c r="V42" s="194"/>
      <c r="W42" s="194"/>
      <c r="X42" s="194"/>
      <c r="Y42" s="194">
        <v>0</v>
      </c>
      <c r="Z42" s="194"/>
      <c r="AA42" s="194"/>
      <c r="AB42" s="194"/>
      <c r="AC42" s="73"/>
      <c r="AD42" s="73"/>
    </row>
    <row r="43" spans="1:30" s="2" customFormat="1" ht="20.25">
      <c r="A43" s="411" t="s">
        <v>137</v>
      </c>
      <c r="B43" s="412"/>
      <c r="C43" s="412"/>
      <c r="D43" s="412"/>
      <c r="E43" s="412"/>
      <c r="F43" s="412"/>
      <c r="G43" s="412"/>
      <c r="H43" s="413"/>
      <c r="I43" s="133">
        <v>264</v>
      </c>
      <c r="J43" s="9" t="s">
        <v>238</v>
      </c>
      <c r="K43" s="416">
        <f t="shared" si="4"/>
        <v>0</v>
      </c>
      <c r="L43" s="416"/>
      <c r="M43" s="416"/>
      <c r="N43" s="416"/>
      <c r="O43" s="339"/>
      <c r="P43" s="417"/>
      <c r="Q43" s="417"/>
      <c r="R43" s="149"/>
      <c r="S43" s="194"/>
      <c r="T43" s="149"/>
      <c r="U43" s="194"/>
      <c r="V43" s="194"/>
      <c r="W43" s="194"/>
      <c r="X43" s="194"/>
      <c r="Y43" s="194"/>
      <c r="Z43" s="194"/>
      <c r="AA43" s="194"/>
      <c r="AB43" s="194"/>
      <c r="AC43" s="73"/>
      <c r="AD43" s="73"/>
    </row>
    <row r="44" spans="1:30" s="2" customFormat="1" ht="22.5" customHeight="1">
      <c r="A44" s="411" t="s">
        <v>240</v>
      </c>
      <c r="B44" s="412"/>
      <c r="C44" s="412"/>
      <c r="D44" s="412"/>
      <c r="E44" s="412"/>
      <c r="F44" s="412"/>
      <c r="G44" s="412"/>
      <c r="H44" s="413"/>
      <c r="I44" s="133">
        <v>265</v>
      </c>
      <c r="J44" s="9" t="s">
        <v>238</v>
      </c>
      <c r="K44" s="416">
        <f t="shared" si="4"/>
        <v>200452.7</v>
      </c>
      <c r="L44" s="416"/>
      <c r="M44" s="416"/>
      <c r="N44" s="416"/>
      <c r="O44" s="339">
        <f>50000+24000+70000+4200+6000+20000+9600+4400+5000</f>
        <v>193200</v>
      </c>
      <c r="P44" s="330"/>
      <c r="Q44" s="330"/>
      <c r="R44" s="195"/>
      <c r="S44" s="195"/>
      <c r="T44" s="195">
        <v>7252.7</v>
      </c>
      <c r="U44" s="194"/>
      <c r="V44" s="194"/>
      <c r="W44" s="194"/>
      <c r="X44" s="194"/>
      <c r="Y44" s="194">
        <v>0</v>
      </c>
      <c r="Z44" s="194"/>
      <c r="AA44" s="194">
        <v>0</v>
      </c>
      <c r="AB44" s="194"/>
      <c r="AC44" s="73"/>
      <c r="AD44" s="73"/>
    </row>
    <row r="45" spans="1:30" s="2" customFormat="1" ht="18" customHeight="1">
      <c r="A45" s="411" t="s">
        <v>34</v>
      </c>
      <c r="B45" s="412"/>
      <c r="C45" s="412"/>
      <c r="D45" s="412"/>
      <c r="E45" s="412"/>
      <c r="F45" s="412"/>
      <c r="G45" s="412"/>
      <c r="H45" s="413"/>
      <c r="I45" s="20"/>
      <c r="J45" s="9"/>
      <c r="K45" s="386">
        <f t="shared" si="4"/>
        <v>0</v>
      </c>
      <c r="L45" s="386"/>
      <c r="M45" s="386"/>
      <c r="N45" s="386"/>
      <c r="O45" s="387"/>
      <c r="P45" s="357"/>
      <c r="Q45" s="357"/>
      <c r="R45" s="197"/>
      <c r="S45" s="197"/>
      <c r="T45" s="197"/>
      <c r="U45" s="196"/>
      <c r="V45" s="196"/>
      <c r="W45" s="196"/>
      <c r="X45" s="196"/>
      <c r="Y45" s="196">
        <v>0</v>
      </c>
      <c r="Z45" s="196"/>
      <c r="AA45" s="196"/>
      <c r="AB45" s="196"/>
      <c r="AC45" s="73"/>
      <c r="AD45" s="73"/>
    </row>
    <row r="46" spans="1:30" s="2" customFormat="1" ht="20.25">
      <c r="A46" s="411" t="s">
        <v>138</v>
      </c>
      <c r="B46" s="412"/>
      <c r="C46" s="412"/>
      <c r="D46" s="412"/>
      <c r="E46" s="412"/>
      <c r="F46" s="412"/>
      <c r="G46" s="412"/>
      <c r="H46" s="413"/>
      <c r="I46" s="133">
        <v>266</v>
      </c>
      <c r="J46" s="9" t="s">
        <v>238</v>
      </c>
      <c r="K46" s="416">
        <f t="shared" si="4"/>
        <v>288045.06</v>
      </c>
      <c r="L46" s="416"/>
      <c r="M46" s="416"/>
      <c r="N46" s="416"/>
      <c r="O46" s="339">
        <f>40000+10000+20400+78400+3500+5628+37110+2300+3530+1800+10000</f>
        <v>212668</v>
      </c>
      <c r="P46" s="330"/>
      <c r="Q46" s="330"/>
      <c r="R46" s="195"/>
      <c r="S46" s="195"/>
      <c r="T46" s="195">
        <f>70000+3766.16+1610.9</f>
        <v>75377.06</v>
      </c>
      <c r="U46" s="194"/>
      <c r="V46" s="194"/>
      <c r="W46" s="194"/>
      <c r="X46" s="194">
        <v>0</v>
      </c>
      <c r="Y46" s="194">
        <v>0</v>
      </c>
      <c r="Z46" s="194"/>
      <c r="AA46" s="194"/>
      <c r="AB46" s="194"/>
      <c r="AC46" s="73"/>
      <c r="AD46" s="73"/>
    </row>
    <row r="47" spans="1:30" s="2" customFormat="1" ht="20.25" customHeight="1">
      <c r="A47" s="411" t="s">
        <v>155</v>
      </c>
      <c r="B47" s="412"/>
      <c r="C47" s="412"/>
      <c r="D47" s="412"/>
      <c r="E47" s="412"/>
      <c r="F47" s="412"/>
      <c r="G47" s="412"/>
      <c r="H47" s="413"/>
      <c r="I47" s="133">
        <v>267</v>
      </c>
      <c r="J47" s="9" t="s">
        <v>238</v>
      </c>
      <c r="K47" s="416">
        <f t="shared" si="4"/>
        <v>119120</v>
      </c>
      <c r="L47" s="416"/>
      <c r="M47" s="416"/>
      <c r="N47" s="416"/>
      <c r="O47" s="418">
        <v>119120</v>
      </c>
      <c r="P47" s="419"/>
      <c r="Q47" s="420"/>
      <c r="R47" s="195"/>
      <c r="S47" s="195">
        <v>0</v>
      </c>
      <c r="T47" s="195"/>
      <c r="U47" s="194"/>
      <c r="V47" s="194"/>
      <c r="W47" s="194">
        <v>0</v>
      </c>
      <c r="X47" s="194">
        <v>0</v>
      </c>
      <c r="Y47" s="194"/>
      <c r="Z47" s="194">
        <v>0</v>
      </c>
      <c r="AA47" s="194">
        <v>0</v>
      </c>
      <c r="AB47" s="194">
        <v>0</v>
      </c>
      <c r="AC47" s="205">
        <v>0</v>
      </c>
      <c r="AD47" s="205">
        <v>0</v>
      </c>
    </row>
    <row r="48" spans="1:30" s="2" customFormat="1" ht="20.25" customHeight="1">
      <c r="A48" s="411" t="s">
        <v>241</v>
      </c>
      <c r="B48" s="412"/>
      <c r="C48" s="412"/>
      <c r="D48" s="412"/>
      <c r="E48" s="412"/>
      <c r="F48" s="412"/>
      <c r="G48" s="412"/>
      <c r="H48" s="413"/>
      <c r="I48" s="133">
        <v>268</v>
      </c>
      <c r="J48" s="9" t="s">
        <v>238</v>
      </c>
      <c r="K48" s="416">
        <f t="shared" si="4"/>
        <v>888482</v>
      </c>
      <c r="L48" s="416"/>
      <c r="M48" s="416"/>
      <c r="N48" s="416"/>
      <c r="O48" s="418">
        <f>65000+24747+18100+329300+4000+1395+30000+15150</f>
        <v>487692</v>
      </c>
      <c r="P48" s="419"/>
      <c r="Q48" s="420"/>
      <c r="R48" s="195">
        <f>81290+217350</f>
        <v>298640</v>
      </c>
      <c r="S48" s="195">
        <v>0</v>
      </c>
      <c r="T48" s="195">
        <f>100800+1350</f>
        <v>102150</v>
      </c>
      <c r="U48" s="194"/>
      <c r="V48" s="194"/>
      <c r="W48" s="194">
        <v>0</v>
      </c>
      <c r="X48" s="194">
        <v>0</v>
      </c>
      <c r="Y48" s="194"/>
      <c r="Z48" s="194">
        <v>0</v>
      </c>
      <c r="AA48" s="194">
        <v>0</v>
      </c>
      <c r="AB48" s="194">
        <v>0</v>
      </c>
      <c r="AC48" s="205">
        <v>0</v>
      </c>
      <c r="AD48" s="205">
        <v>0</v>
      </c>
    </row>
    <row r="49" spans="1:30" s="2" customFormat="1" ht="20.25" customHeight="1">
      <c r="A49" s="411" t="s">
        <v>35</v>
      </c>
      <c r="B49" s="412"/>
      <c r="C49" s="412"/>
      <c r="D49" s="412"/>
      <c r="E49" s="412"/>
      <c r="F49" s="412"/>
      <c r="G49" s="412"/>
      <c r="H49" s="413"/>
      <c r="I49" s="20"/>
      <c r="J49" s="9"/>
      <c r="K49" s="416">
        <f t="shared" si="4"/>
        <v>425582</v>
      </c>
      <c r="L49" s="416"/>
      <c r="M49" s="416"/>
      <c r="N49" s="416"/>
      <c r="O49" s="418">
        <f>24747+1395</f>
        <v>26142</v>
      </c>
      <c r="P49" s="419"/>
      <c r="Q49" s="420"/>
      <c r="R49" s="195">
        <f>81290+217350</f>
        <v>298640</v>
      </c>
      <c r="S49" s="193"/>
      <c r="T49" s="193">
        <v>100800</v>
      </c>
      <c r="U49" s="194"/>
      <c r="V49" s="194"/>
      <c r="W49" s="192">
        <v>0</v>
      </c>
      <c r="X49" s="192">
        <v>0</v>
      </c>
      <c r="Y49" s="192">
        <v>0</v>
      </c>
      <c r="Z49" s="192">
        <v>0</v>
      </c>
      <c r="AA49" s="192">
        <v>0</v>
      </c>
      <c r="AB49" s="192">
        <v>0</v>
      </c>
      <c r="AC49" s="205">
        <v>0</v>
      </c>
      <c r="AD49" s="205">
        <v>0</v>
      </c>
    </row>
    <row r="50" spans="1:30" s="2" customFormat="1" ht="40.5" customHeight="1">
      <c r="A50" s="390" t="s">
        <v>150</v>
      </c>
      <c r="B50" s="391"/>
      <c r="C50" s="391"/>
      <c r="D50" s="391"/>
      <c r="E50" s="391"/>
      <c r="F50" s="391"/>
      <c r="G50" s="391"/>
      <c r="H50" s="392"/>
      <c r="I50" s="38">
        <v>300</v>
      </c>
      <c r="J50" s="8" t="s">
        <v>134</v>
      </c>
      <c r="K50" s="328">
        <f>K52+K53</f>
        <v>0</v>
      </c>
      <c r="L50" s="328"/>
      <c r="M50" s="328"/>
      <c r="N50" s="328"/>
      <c r="O50" s="329">
        <f>O52+O53</f>
        <v>0</v>
      </c>
      <c r="P50" s="330"/>
      <c r="Q50" s="330"/>
      <c r="R50" s="193">
        <f aca="true" t="shared" si="5" ref="R50:AB50">R52+R53</f>
        <v>0</v>
      </c>
      <c r="S50" s="193">
        <f t="shared" si="5"/>
        <v>0</v>
      </c>
      <c r="T50" s="193">
        <f t="shared" si="5"/>
        <v>0</v>
      </c>
      <c r="U50" s="193">
        <f t="shared" si="5"/>
        <v>0</v>
      </c>
      <c r="V50" s="193">
        <f t="shared" si="5"/>
        <v>0</v>
      </c>
      <c r="W50" s="193">
        <f t="shared" si="5"/>
        <v>0</v>
      </c>
      <c r="X50" s="193">
        <f t="shared" si="5"/>
        <v>0</v>
      </c>
      <c r="Y50" s="193">
        <f t="shared" si="5"/>
        <v>0</v>
      </c>
      <c r="Z50" s="193" t="e">
        <f t="shared" si="5"/>
        <v>#REF!</v>
      </c>
      <c r="AA50" s="193">
        <f t="shared" si="5"/>
        <v>0</v>
      </c>
      <c r="AB50" s="193">
        <f t="shared" si="5"/>
        <v>0</v>
      </c>
      <c r="AC50" s="206" t="e">
        <f>AC52+AC53+#REF!</f>
        <v>#REF!</v>
      </c>
      <c r="AD50" s="206" t="e">
        <f>AD52+AD53+#REF!</f>
        <v>#REF!</v>
      </c>
    </row>
    <row r="51" spans="1:30" s="2" customFormat="1" ht="20.25">
      <c r="A51" s="377" t="s">
        <v>14</v>
      </c>
      <c r="B51" s="378"/>
      <c r="C51" s="378"/>
      <c r="D51" s="378"/>
      <c r="E51" s="378"/>
      <c r="F51" s="378"/>
      <c r="G51" s="378"/>
      <c r="H51" s="379"/>
      <c r="I51" s="19"/>
      <c r="J51" s="8"/>
      <c r="K51" s="355"/>
      <c r="L51" s="355"/>
      <c r="M51" s="355"/>
      <c r="N51" s="355"/>
      <c r="O51" s="421"/>
      <c r="P51" s="422"/>
      <c r="Q51" s="423"/>
      <c r="R51" s="191"/>
      <c r="S51" s="191"/>
      <c r="T51" s="191"/>
      <c r="U51" s="196"/>
      <c r="V51" s="196"/>
      <c r="W51" s="190"/>
      <c r="X51" s="190"/>
      <c r="Y51" s="190"/>
      <c r="Z51" s="190"/>
      <c r="AA51" s="190"/>
      <c r="AB51" s="190"/>
      <c r="AC51" s="205"/>
      <c r="AD51" s="205"/>
    </row>
    <row r="52" spans="1:30" s="2" customFormat="1" ht="20.25" customHeight="1">
      <c r="A52" s="411" t="s">
        <v>153</v>
      </c>
      <c r="B52" s="412"/>
      <c r="C52" s="412"/>
      <c r="D52" s="412"/>
      <c r="E52" s="412"/>
      <c r="F52" s="412"/>
      <c r="G52" s="412"/>
      <c r="H52" s="413"/>
      <c r="I52" s="133">
        <v>310</v>
      </c>
      <c r="J52" s="9"/>
      <c r="K52" s="355">
        <f>O52+R52+S52+T52+U52+V52+W52+X52+Y52+AA52+AB52</f>
        <v>0</v>
      </c>
      <c r="L52" s="355"/>
      <c r="M52" s="355"/>
      <c r="N52" s="355"/>
      <c r="O52" s="421">
        <v>0</v>
      </c>
      <c r="P52" s="422"/>
      <c r="Q52" s="423"/>
      <c r="R52" s="191">
        <v>0</v>
      </c>
      <c r="S52" s="191"/>
      <c r="T52" s="191">
        <v>0</v>
      </c>
      <c r="U52" s="196"/>
      <c r="V52" s="196"/>
      <c r="W52" s="190">
        <v>0</v>
      </c>
      <c r="X52" s="190">
        <v>0</v>
      </c>
      <c r="Y52" s="190">
        <v>0</v>
      </c>
      <c r="Z52" s="190">
        <v>0</v>
      </c>
      <c r="AA52" s="190">
        <v>0</v>
      </c>
      <c r="AB52" s="190">
        <v>0</v>
      </c>
      <c r="AC52" s="205">
        <v>0</v>
      </c>
      <c r="AD52" s="205">
        <v>0</v>
      </c>
    </row>
    <row r="53" spans="1:30" s="2" customFormat="1" ht="20.25" customHeight="1">
      <c r="A53" s="411" t="s">
        <v>154</v>
      </c>
      <c r="B53" s="412"/>
      <c r="C53" s="412"/>
      <c r="D53" s="412"/>
      <c r="E53" s="412"/>
      <c r="F53" s="412"/>
      <c r="G53" s="412"/>
      <c r="H53" s="413"/>
      <c r="I53" s="133">
        <v>320</v>
      </c>
      <c r="J53" s="9"/>
      <c r="K53" s="355">
        <f>O53+R53+S53+T53+U53+V53+W53+X53+Y53+AA53+AB53</f>
        <v>0</v>
      </c>
      <c r="L53" s="355"/>
      <c r="M53" s="355"/>
      <c r="N53" s="355"/>
      <c r="O53" s="421">
        <v>0</v>
      </c>
      <c r="P53" s="422"/>
      <c r="Q53" s="423"/>
      <c r="R53" s="191">
        <v>0</v>
      </c>
      <c r="S53" s="191">
        <v>0</v>
      </c>
      <c r="T53" s="191">
        <v>0</v>
      </c>
      <c r="U53" s="191">
        <v>0</v>
      </c>
      <c r="V53" s="191">
        <v>0</v>
      </c>
      <c r="W53" s="191">
        <v>0</v>
      </c>
      <c r="X53" s="191">
        <v>0</v>
      </c>
      <c r="Y53" s="191">
        <v>0</v>
      </c>
      <c r="Z53" s="191" t="e">
        <f>#REF!</f>
        <v>#REF!</v>
      </c>
      <c r="AA53" s="191">
        <v>0</v>
      </c>
      <c r="AB53" s="191">
        <v>0</v>
      </c>
      <c r="AC53" s="205">
        <v>0</v>
      </c>
      <c r="AD53" s="205">
        <v>0</v>
      </c>
    </row>
    <row r="54" spans="1:30" s="2" customFormat="1" ht="40.5" customHeight="1">
      <c r="A54" s="390" t="s">
        <v>142</v>
      </c>
      <c r="B54" s="391"/>
      <c r="C54" s="391"/>
      <c r="D54" s="391"/>
      <c r="E54" s="391"/>
      <c r="F54" s="391"/>
      <c r="G54" s="391"/>
      <c r="H54" s="392"/>
      <c r="I54" s="38">
        <v>400</v>
      </c>
      <c r="J54" s="8"/>
      <c r="K54" s="355">
        <f>K56+K57</f>
        <v>0</v>
      </c>
      <c r="L54" s="355"/>
      <c r="M54" s="355"/>
      <c r="N54" s="355"/>
      <c r="O54" s="356">
        <f>O56+O57</f>
        <v>0</v>
      </c>
      <c r="P54" s="357"/>
      <c r="Q54" s="357"/>
      <c r="R54" s="191">
        <f aca="true" t="shared" si="6" ref="R54:AD54">R56+R57</f>
        <v>0</v>
      </c>
      <c r="S54" s="191">
        <f t="shared" si="6"/>
        <v>0</v>
      </c>
      <c r="T54" s="191">
        <f t="shared" si="6"/>
        <v>0</v>
      </c>
      <c r="U54" s="191">
        <f t="shared" si="6"/>
        <v>0</v>
      </c>
      <c r="V54" s="191">
        <f t="shared" si="6"/>
        <v>0</v>
      </c>
      <c r="W54" s="191">
        <f t="shared" si="6"/>
        <v>0</v>
      </c>
      <c r="X54" s="191">
        <f t="shared" si="6"/>
        <v>0</v>
      </c>
      <c r="Y54" s="191">
        <f t="shared" si="6"/>
        <v>0</v>
      </c>
      <c r="Z54" s="191">
        <f t="shared" si="6"/>
        <v>0</v>
      </c>
      <c r="AA54" s="191">
        <f t="shared" si="6"/>
        <v>0</v>
      </c>
      <c r="AB54" s="191">
        <f t="shared" si="6"/>
        <v>0</v>
      </c>
      <c r="AC54" s="206">
        <f t="shared" si="6"/>
        <v>0</v>
      </c>
      <c r="AD54" s="206">
        <f t="shared" si="6"/>
        <v>0</v>
      </c>
    </row>
    <row r="55" spans="1:30" s="2" customFormat="1" ht="20.25">
      <c r="A55" s="377" t="s">
        <v>14</v>
      </c>
      <c r="B55" s="378"/>
      <c r="C55" s="378"/>
      <c r="D55" s="378"/>
      <c r="E55" s="378"/>
      <c r="F55" s="378"/>
      <c r="G55" s="378"/>
      <c r="H55" s="379"/>
      <c r="I55" s="19"/>
      <c r="J55" s="8"/>
      <c r="K55" s="355"/>
      <c r="L55" s="355"/>
      <c r="M55" s="355"/>
      <c r="N55" s="355"/>
      <c r="O55" s="421"/>
      <c r="P55" s="422"/>
      <c r="Q55" s="423"/>
      <c r="R55" s="191"/>
      <c r="S55" s="191"/>
      <c r="T55" s="191"/>
      <c r="U55" s="196"/>
      <c r="V55" s="196"/>
      <c r="W55" s="190"/>
      <c r="X55" s="190"/>
      <c r="Y55" s="190"/>
      <c r="Z55" s="190"/>
      <c r="AA55" s="190"/>
      <c r="AB55" s="190"/>
      <c r="AC55" s="205"/>
      <c r="AD55" s="205"/>
    </row>
    <row r="56" spans="1:30" s="2" customFormat="1" ht="33.75" customHeight="1">
      <c r="A56" s="424" t="s">
        <v>141</v>
      </c>
      <c r="B56" s="424"/>
      <c r="C56" s="424"/>
      <c r="D56" s="424"/>
      <c r="E56" s="424"/>
      <c r="F56" s="424"/>
      <c r="G56" s="424"/>
      <c r="H56" s="424"/>
      <c r="I56" s="38">
        <v>410</v>
      </c>
      <c r="J56" s="8"/>
      <c r="K56" s="355">
        <f>O56+R56+S56+T56+U56+V56+W56+X56+Y56+AA56+AB56</f>
        <v>0</v>
      </c>
      <c r="L56" s="355"/>
      <c r="M56" s="355"/>
      <c r="N56" s="355"/>
      <c r="O56" s="356">
        <v>0</v>
      </c>
      <c r="P56" s="357"/>
      <c r="Q56" s="357"/>
      <c r="R56" s="191"/>
      <c r="S56" s="191"/>
      <c r="T56" s="191"/>
      <c r="U56" s="196"/>
      <c r="V56" s="196"/>
      <c r="W56" s="190"/>
      <c r="X56" s="190"/>
      <c r="Y56" s="190"/>
      <c r="Z56" s="190"/>
      <c r="AA56" s="190"/>
      <c r="AB56" s="190"/>
      <c r="AC56" s="205"/>
      <c r="AD56" s="205"/>
    </row>
    <row r="57" spans="1:30" s="2" customFormat="1" ht="33.75" customHeight="1">
      <c r="A57" s="424" t="s">
        <v>143</v>
      </c>
      <c r="B57" s="424"/>
      <c r="C57" s="424"/>
      <c r="D57" s="424"/>
      <c r="E57" s="424"/>
      <c r="F57" s="424"/>
      <c r="G57" s="424"/>
      <c r="H57" s="424"/>
      <c r="I57" s="38">
        <v>420</v>
      </c>
      <c r="J57" s="8"/>
      <c r="K57" s="355">
        <f>O57+R57+S57+T57+U57+V57+W57+X57+Y57+AA57+AB57</f>
        <v>0</v>
      </c>
      <c r="L57" s="355"/>
      <c r="M57" s="355"/>
      <c r="N57" s="355"/>
      <c r="O57" s="356">
        <v>0</v>
      </c>
      <c r="P57" s="357"/>
      <c r="Q57" s="357"/>
      <c r="R57" s="191"/>
      <c r="S57" s="191"/>
      <c r="T57" s="191"/>
      <c r="U57" s="196"/>
      <c r="V57" s="196"/>
      <c r="W57" s="190"/>
      <c r="X57" s="190"/>
      <c r="Y57" s="190"/>
      <c r="Z57" s="190"/>
      <c r="AA57" s="190"/>
      <c r="AB57" s="190"/>
      <c r="AC57" s="205"/>
      <c r="AD57" s="205"/>
    </row>
    <row r="58" spans="1:30" s="151" customFormat="1" ht="20.25">
      <c r="A58" s="327" t="s">
        <v>192</v>
      </c>
      <c r="B58" s="327"/>
      <c r="C58" s="327"/>
      <c r="D58" s="327"/>
      <c r="E58" s="327"/>
      <c r="F58" s="327"/>
      <c r="G58" s="327"/>
      <c r="H58" s="327"/>
      <c r="I58" s="38">
        <v>500</v>
      </c>
      <c r="J58" s="16" t="s">
        <v>134</v>
      </c>
      <c r="K58" s="421">
        <v>0</v>
      </c>
      <c r="L58" s="422"/>
      <c r="M58" s="422"/>
      <c r="N58" s="423"/>
      <c r="O58" s="421">
        <v>0</v>
      </c>
      <c r="P58" s="422"/>
      <c r="Q58" s="423"/>
      <c r="R58" s="191"/>
      <c r="S58" s="191"/>
      <c r="T58" s="191"/>
      <c r="U58" s="191"/>
      <c r="V58" s="191"/>
      <c r="W58" s="191">
        <v>0</v>
      </c>
      <c r="X58" s="191">
        <v>0</v>
      </c>
      <c r="Y58" s="191">
        <v>0</v>
      </c>
      <c r="Z58" s="191">
        <v>0</v>
      </c>
      <c r="AA58" s="191">
        <v>0</v>
      </c>
      <c r="AB58" s="191">
        <v>0</v>
      </c>
      <c r="AC58" s="206">
        <v>0</v>
      </c>
      <c r="AD58" s="206">
        <v>0</v>
      </c>
    </row>
    <row r="59" spans="1:30" s="151" customFormat="1" ht="20.25">
      <c r="A59" s="327" t="s">
        <v>185</v>
      </c>
      <c r="B59" s="327"/>
      <c r="C59" s="327"/>
      <c r="D59" s="327"/>
      <c r="E59" s="327"/>
      <c r="F59" s="327"/>
      <c r="G59" s="327"/>
      <c r="H59" s="327"/>
      <c r="I59" s="38">
        <v>600</v>
      </c>
      <c r="J59" s="8" t="s">
        <v>134</v>
      </c>
      <c r="K59" s="355">
        <f>K58+K12-K21</f>
        <v>0</v>
      </c>
      <c r="L59" s="355"/>
      <c r="M59" s="355"/>
      <c r="N59" s="355"/>
      <c r="O59" s="421">
        <f>O58+O12-O21</f>
        <v>0</v>
      </c>
      <c r="P59" s="422"/>
      <c r="Q59" s="423"/>
      <c r="R59" s="190">
        <f aca="true" t="shared" si="7" ref="R59:W59">R58+R12-R21</f>
        <v>0</v>
      </c>
      <c r="S59" s="190">
        <f t="shared" si="7"/>
        <v>0</v>
      </c>
      <c r="T59" s="190">
        <f t="shared" si="7"/>
        <v>0</v>
      </c>
      <c r="U59" s="190">
        <f t="shared" si="7"/>
        <v>0</v>
      </c>
      <c r="V59" s="190">
        <f t="shared" si="7"/>
        <v>0</v>
      </c>
      <c r="W59" s="190">
        <f t="shared" si="7"/>
        <v>0</v>
      </c>
      <c r="X59" s="190">
        <v>0</v>
      </c>
      <c r="Y59" s="190">
        <f>Y58+Y12-Y21</f>
        <v>0</v>
      </c>
      <c r="Z59" s="190" t="e">
        <f>Z58+Z12-Z21</f>
        <v>#REF!</v>
      </c>
      <c r="AA59" s="190">
        <f>AA58+AA12-AA21</f>
        <v>0</v>
      </c>
      <c r="AB59" s="190">
        <f>AB58+AB12-AB21</f>
        <v>0</v>
      </c>
      <c r="AC59" s="205">
        <f>AC59-AC21</f>
        <v>0</v>
      </c>
      <c r="AD59" s="205">
        <f>AD59-AD21</f>
        <v>0</v>
      </c>
    </row>
    <row r="60" spans="1:29" s="17" customFormat="1" ht="18.75">
      <c r="A60" s="425" t="s">
        <v>17</v>
      </c>
      <c r="B60" s="425"/>
      <c r="C60" s="425"/>
      <c r="D60" s="425"/>
      <c r="E60" s="425"/>
      <c r="F60" s="425"/>
      <c r="G60" s="425"/>
      <c r="H60" s="425"/>
      <c r="I60" s="21"/>
      <c r="J60" s="10"/>
      <c r="K60" s="204"/>
      <c r="L60" s="204"/>
      <c r="M60" s="204"/>
      <c r="N60" s="28"/>
      <c r="O60" s="28"/>
      <c r="P60" s="28"/>
      <c r="Q60" s="28"/>
      <c r="R60" s="152"/>
      <c r="S60" s="152"/>
      <c r="T60" s="152"/>
      <c r="U60" s="152"/>
      <c r="V60" s="152"/>
      <c r="W60" s="152"/>
      <c r="X60" s="152"/>
      <c r="Y60" s="152"/>
      <c r="Z60" s="152"/>
      <c r="AA60" s="152"/>
      <c r="AB60" s="152"/>
      <c r="AC60" s="152"/>
    </row>
    <row r="61" spans="1:29" s="17" customFormat="1" ht="20.25">
      <c r="A61" s="426" t="s">
        <v>18</v>
      </c>
      <c r="B61" s="426"/>
      <c r="C61" s="426"/>
      <c r="D61" s="426"/>
      <c r="E61" s="426"/>
      <c r="F61" s="426"/>
      <c r="G61" s="426"/>
      <c r="H61" s="426"/>
      <c r="I61" s="19"/>
      <c r="J61" s="8"/>
      <c r="K61" s="427"/>
      <c r="L61" s="427"/>
      <c r="M61" s="427"/>
      <c r="N61" s="427"/>
      <c r="O61" s="29"/>
      <c r="P61" s="29"/>
      <c r="Q61" s="29"/>
      <c r="R61" s="153"/>
      <c r="S61" s="153"/>
      <c r="T61" s="153"/>
      <c r="U61" s="153"/>
      <c r="V61" s="153"/>
      <c r="W61" s="153"/>
      <c r="X61" s="153"/>
      <c r="Y61" s="153"/>
      <c r="Z61" s="153"/>
      <c r="AA61" s="153"/>
      <c r="AB61" s="153"/>
      <c r="AC61" s="153"/>
    </row>
    <row r="62" spans="1:29" s="2" customFormat="1" ht="12.75">
      <c r="A62" s="4"/>
      <c r="B62" s="4"/>
      <c r="C62" s="4"/>
      <c r="D62" s="4"/>
      <c r="E62" s="4"/>
      <c r="F62" s="4"/>
      <c r="G62" s="4"/>
      <c r="H62" s="4"/>
      <c r="I62" s="24"/>
      <c r="J62" s="4"/>
      <c r="K62" s="24"/>
      <c r="L62" s="24"/>
      <c r="M62" s="24"/>
      <c r="N62" s="24"/>
      <c r="O62" s="18"/>
      <c r="P62" s="18"/>
      <c r="Q62" s="18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</row>
    <row r="63" spans="1:30" s="155" customFormat="1" ht="45.75" customHeight="1">
      <c r="A63" s="428"/>
      <c r="B63" s="428"/>
      <c r="C63" s="428"/>
      <c r="D63" s="428"/>
      <c r="E63" s="428"/>
      <c r="F63" s="428"/>
      <c r="G63" s="428"/>
      <c r="H63" s="428"/>
      <c r="I63" s="428"/>
      <c r="J63" s="428"/>
      <c r="K63" s="428"/>
      <c r="L63" s="428"/>
      <c r="M63" s="428"/>
      <c r="N63" s="428"/>
      <c r="O63" s="428"/>
      <c r="P63" s="428"/>
      <c r="Q63" s="428"/>
      <c r="R63" s="428"/>
      <c r="S63" s="428"/>
      <c r="T63" s="428"/>
      <c r="U63" s="428"/>
      <c r="V63" s="428"/>
      <c r="W63" s="428"/>
      <c r="X63" s="428"/>
      <c r="Y63" s="428"/>
      <c r="Z63" s="428"/>
      <c r="AA63" s="428"/>
      <c r="AB63" s="428"/>
      <c r="AC63" s="428"/>
      <c r="AD63" s="154"/>
    </row>
    <row r="64" spans="1:29" s="155" customFormat="1" ht="28.5" customHeight="1">
      <c r="A64" s="428"/>
      <c r="B64" s="428"/>
      <c r="C64" s="428"/>
      <c r="D64" s="428"/>
      <c r="E64" s="428"/>
      <c r="F64" s="428"/>
      <c r="G64" s="428"/>
      <c r="H64" s="428"/>
      <c r="I64" s="428"/>
      <c r="J64" s="428"/>
      <c r="K64" s="428"/>
      <c r="L64" s="428"/>
      <c r="M64" s="428"/>
      <c r="N64" s="428"/>
      <c r="O64" s="428"/>
      <c r="P64" s="428"/>
      <c r="Q64" s="428"/>
      <c r="R64" s="428"/>
      <c r="S64" s="428"/>
      <c r="T64" s="428"/>
      <c r="U64" s="428"/>
      <c r="V64" s="428"/>
      <c r="W64" s="428"/>
      <c r="X64" s="428"/>
      <c r="Y64" s="428"/>
      <c r="Z64" s="428"/>
      <c r="AA64" s="428"/>
      <c r="AB64" s="428"/>
      <c r="AC64" s="428"/>
    </row>
    <row r="66" spans="1:30" s="155" customFormat="1" ht="21" customHeight="1">
      <c r="A66" s="189"/>
      <c r="B66" s="189"/>
      <c r="C66" s="189"/>
      <c r="D66" s="189"/>
      <c r="E66" s="189"/>
      <c r="F66" s="189"/>
      <c r="G66" s="189"/>
      <c r="H66" s="189"/>
      <c r="I66" s="189"/>
      <c r="J66" s="189"/>
      <c r="K66" s="189"/>
      <c r="L66" s="189"/>
      <c r="M66" s="189"/>
      <c r="N66" s="189"/>
      <c r="O66" s="189"/>
      <c r="P66" s="189"/>
      <c r="Q66" s="189"/>
      <c r="R66" s="189"/>
      <c r="S66" s="189"/>
      <c r="T66" s="189"/>
      <c r="U66" s="189"/>
      <c r="V66" s="189"/>
      <c r="W66" s="189"/>
      <c r="X66" s="189"/>
      <c r="Y66" s="189"/>
      <c r="Z66" s="189"/>
      <c r="AA66" s="189"/>
      <c r="AB66" s="189"/>
      <c r="AC66" s="189"/>
      <c r="AD66" s="189"/>
    </row>
    <row r="67" spans="2:29" s="155" customFormat="1" ht="22.5" customHeight="1">
      <c r="B67" s="11" t="s">
        <v>272</v>
      </c>
      <c r="C67" s="12"/>
      <c r="D67" s="12"/>
      <c r="E67" s="12"/>
      <c r="F67" s="12"/>
      <c r="G67" s="12"/>
      <c r="H67" s="12"/>
      <c r="I67" s="25"/>
      <c r="J67" s="12"/>
      <c r="K67" s="25"/>
      <c r="L67" s="25"/>
      <c r="M67" s="25"/>
      <c r="N67" s="25"/>
      <c r="O67" s="22"/>
      <c r="P67" s="22"/>
      <c r="Q67" s="22"/>
      <c r="R67" s="13" t="s">
        <v>273</v>
      </c>
      <c r="S67" s="157"/>
      <c r="U67" s="157"/>
      <c r="V67" s="157"/>
      <c r="W67" s="157"/>
      <c r="X67" s="157"/>
      <c r="Y67" s="157"/>
      <c r="Z67" s="157"/>
      <c r="AA67" s="157"/>
      <c r="AB67" s="157"/>
      <c r="AC67" s="157"/>
    </row>
    <row r="68" spans="2:29" s="155" customFormat="1" ht="19.5" customHeight="1">
      <c r="B68" s="11" t="s">
        <v>274</v>
      </c>
      <c r="C68" s="12"/>
      <c r="D68" s="12"/>
      <c r="E68" s="12"/>
      <c r="F68" s="12"/>
      <c r="G68" s="12"/>
      <c r="H68" s="12"/>
      <c r="I68" s="25"/>
      <c r="J68" s="12"/>
      <c r="K68" s="25"/>
      <c r="L68" s="25"/>
      <c r="M68" s="158"/>
      <c r="N68" s="158"/>
      <c r="O68" s="22"/>
      <c r="P68" s="30" t="s">
        <v>100</v>
      </c>
      <c r="Q68" s="30"/>
      <c r="R68" s="15" t="s">
        <v>275</v>
      </c>
      <c r="S68" s="157"/>
      <c r="U68" s="157"/>
      <c r="V68" s="157"/>
      <c r="W68" s="157"/>
      <c r="X68" s="157"/>
      <c r="Y68" s="157"/>
      <c r="Z68" s="157"/>
      <c r="AA68" s="157"/>
      <c r="AB68" s="157"/>
      <c r="AC68" s="157"/>
    </row>
    <row r="69" spans="2:29" s="155" customFormat="1" ht="21" customHeight="1">
      <c r="B69" s="11"/>
      <c r="C69" s="14"/>
      <c r="D69" s="12"/>
      <c r="E69" s="12"/>
      <c r="F69" s="12"/>
      <c r="G69" s="12"/>
      <c r="H69" s="12"/>
      <c r="I69" s="25"/>
      <c r="J69" s="12"/>
      <c r="K69" s="25"/>
      <c r="L69" s="25"/>
      <c r="M69" s="158"/>
      <c r="N69" s="158"/>
      <c r="O69" s="22"/>
      <c r="P69" s="22" t="s">
        <v>100</v>
      </c>
      <c r="Q69" s="22"/>
      <c r="R69" s="12"/>
      <c r="S69" s="12"/>
      <c r="T69" s="157"/>
      <c r="U69" s="157"/>
      <c r="V69" s="157"/>
      <c r="W69" s="157"/>
      <c r="X69" s="157"/>
      <c r="Y69" s="157"/>
      <c r="Z69" s="157"/>
      <c r="AA69" s="157"/>
      <c r="AB69" s="157"/>
      <c r="AC69" s="157"/>
    </row>
    <row r="70" spans="2:29" s="155" customFormat="1" ht="21" customHeight="1">
      <c r="B70" s="11"/>
      <c r="C70" s="14"/>
      <c r="D70" s="12"/>
      <c r="E70" s="12"/>
      <c r="F70" s="12"/>
      <c r="G70" s="12"/>
      <c r="H70" s="12"/>
      <c r="I70" s="25"/>
      <c r="J70" s="12"/>
      <c r="K70" s="25"/>
      <c r="L70" s="25"/>
      <c r="M70" s="25"/>
      <c r="N70" s="25"/>
      <c r="O70" s="22"/>
      <c r="P70" s="22"/>
      <c r="Q70" s="22"/>
      <c r="R70" s="12"/>
      <c r="S70" s="12"/>
      <c r="T70" s="157"/>
      <c r="U70" s="157"/>
      <c r="V70" s="157"/>
      <c r="W70" s="157"/>
      <c r="X70" s="157"/>
      <c r="Y70" s="157"/>
      <c r="Z70" s="157"/>
      <c r="AA70" s="157"/>
      <c r="AB70" s="157"/>
      <c r="AC70" s="157"/>
    </row>
  </sheetData>
  <sheetProtection/>
  <mergeCells count="198">
    <mergeCell ref="A60:H60"/>
    <mergeCell ref="A61:H61"/>
    <mergeCell ref="K61:N61"/>
    <mergeCell ref="A63:AC63"/>
    <mergeCell ref="A64:AC64"/>
    <mergeCell ref="A58:H58"/>
    <mergeCell ref="K58:N58"/>
    <mergeCell ref="O58:Q58"/>
    <mergeCell ref="A59:H59"/>
    <mergeCell ref="K59:N59"/>
    <mergeCell ref="O59:Q59"/>
    <mergeCell ref="A56:H56"/>
    <mergeCell ref="K56:N56"/>
    <mergeCell ref="O56:Q56"/>
    <mergeCell ref="A57:H57"/>
    <mergeCell ref="K57:N57"/>
    <mergeCell ref="O57:Q57"/>
    <mergeCell ref="A54:H54"/>
    <mergeCell ref="K54:N54"/>
    <mergeCell ref="O54:Q54"/>
    <mergeCell ref="A55:H55"/>
    <mergeCell ref="K55:N55"/>
    <mergeCell ref="O55:Q55"/>
    <mergeCell ref="A52:H52"/>
    <mergeCell ref="K52:N52"/>
    <mergeCell ref="O52:Q52"/>
    <mergeCell ref="A53:H53"/>
    <mergeCell ref="K53:N53"/>
    <mergeCell ref="O53:Q53"/>
    <mergeCell ref="A50:H50"/>
    <mergeCell ref="K50:N50"/>
    <mergeCell ref="O50:Q50"/>
    <mergeCell ref="A51:H51"/>
    <mergeCell ref="K51:N51"/>
    <mergeCell ref="O51:Q51"/>
    <mergeCell ref="A48:H48"/>
    <mergeCell ref="K48:N48"/>
    <mergeCell ref="O48:Q48"/>
    <mergeCell ref="A49:H49"/>
    <mergeCell ref="K49:N49"/>
    <mergeCell ref="O49:Q49"/>
    <mergeCell ref="A46:H46"/>
    <mergeCell ref="K46:N46"/>
    <mergeCell ref="O46:Q46"/>
    <mergeCell ref="A47:H47"/>
    <mergeCell ref="K47:N47"/>
    <mergeCell ref="O47:Q47"/>
    <mergeCell ref="A44:H44"/>
    <mergeCell ref="K44:N44"/>
    <mergeCell ref="O44:Q44"/>
    <mergeCell ref="A45:H45"/>
    <mergeCell ref="K45:N45"/>
    <mergeCell ref="O45:Q45"/>
    <mergeCell ref="A42:H42"/>
    <mergeCell ref="K42:N42"/>
    <mergeCell ref="O42:Q42"/>
    <mergeCell ref="A43:H43"/>
    <mergeCell ref="K43:N43"/>
    <mergeCell ref="O43:Q43"/>
    <mergeCell ref="A40:H40"/>
    <mergeCell ref="K40:N40"/>
    <mergeCell ref="O40:Q40"/>
    <mergeCell ref="A41:H41"/>
    <mergeCell ref="K41:N41"/>
    <mergeCell ref="O41:Q41"/>
    <mergeCell ref="AD36:AD37"/>
    <mergeCell ref="A38:H38"/>
    <mergeCell ref="K38:N38"/>
    <mergeCell ref="O38:Q38"/>
    <mergeCell ref="A39:H39"/>
    <mergeCell ref="K39:N39"/>
    <mergeCell ref="O39:Q39"/>
    <mergeCell ref="X36:X37"/>
    <mergeCell ref="Y36:Y37"/>
    <mergeCell ref="Z36:Z37"/>
    <mergeCell ref="AA36:AA37"/>
    <mergeCell ref="AB36:AB37"/>
    <mergeCell ref="AC36:AC37"/>
    <mergeCell ref="R36:R37"/>
    <mergeCell ref="S36:S37"/>
    <mergeCell ref="T36:T37"/>
    <mergeCell ref="U36:U37"/>
    <mergeCell ref="V36:V37"/>
    <mergeCell ref="W36:W37"/>
    <mergeCell ref="A35:H35"/>
    <mergeCell ref="K35:N35"/>
    <mergeCell ref="O35:Q35"/>
    <mergeCell ref="A36:H37"/>
    <mergeCell ref="I36:I37"/>
    <mergeCell ref="K36:N37"/>
    <mergeCell ref="O36:Q37"/>
    <mergeCell ref="A33:H33"/>
    <mergeCell ref="K33:N33"/>
    <mergeCell ref="O33:Q33"/>
    <mergeCell ref="A34:H34"/>
    <mergeCell ref="K34:N34"/>
    <mergeCell ref="O34:Q34"/>
    <mergeCell ref="A31:H31"/>
    <mergeCell ref="K31:N31"/>
    <mergeCell ref="O31:Q31"/>
    <mergeCell ref="A32:H32"/>
    <mergeCell ref="K32:N32"/>
    <mergeCell ref="O32:Q32"/>
    <mergeCell ref="A29:H29"/>
    <mergeCell ref="K29:N29"/>
    <mergeCell ref="O29:Q29"/>
    <mergeCell ref="A30:H30"/>
    <mergeCell ref="K30:N30"/>
    <mergeCell ref="O30:Q30"/>
    <mergeCell ref="A27:H27"/>
    <mergeCell ref="K27:N27"/>
    <mergeCell ref="O27:Q27"/>
    <mergeCell ref="A28:H28"/>
    <mergeCell ref="K28:N28"/>
    <mergeCell ref="O28:Q28"/>
    <mergeCell ref="AD23:AD24"/>
    <mergeCell ref="A25:H25"/>
    <mergeCell ref="K25:N25"/>
    <mergeCell ref="O25:Q25"/>
    <mergeCell ref="A26:H26"/>
    <mergeCell ref="K26:N26"/>
    <mergeCell ref="O26:Q26"/>
    <mergeCell ref="X23:X24"/>
    <mergeCell ref="Y23:Y24"/>
    <mergeCell ref="Z23:Z24"/>
    <mergeCell ref="AA23:AA24"/>
    <mergeCell ref="AB23:AB24"/>
    <mergeCell ref="AC23:AC24"/>
    <mergeCell ref="R23:R24"/>
    <mergeCell ref="S23:S24"/>
    <mergeCell ref="T23:T24"/>
    <mergeCell ref="U23:U24"/>
    <mergeCell ref="V23:V24"/>
    <mergeCell ref="W23:W24"/>
    <mergeCell ref="A22:H22"/>
    <mergeCell ref="K22:N22"/>
    <mergeCell ref="O22:Q22"/>
    <mergeCell ref="A23:H24"/>
    <mergeCell ref="I23:I24"/>
    <mergeCell ref="K23:N24"/>
    <mergeCell ref="O23:Q24"/>
    <mergeCell ref="A20:H20"/>
    <mergeCell ref="K20:N20"/>
    <mergeCell ref="O20:Q20"/>
    <mergeCell ref="A21:H21"/>
    <mergeCell ref="K21:N21"/>
    <mergeCell ref="O21:Q21"/>
    <mergeCell ref="A18:H18"/>
    <mergeCell ref="K18:N18"/>
    <mergeCell ref="O18:Q18"/>
    <mergeCell ref="A19:H19"/>
    <mergeCell ref="K19:N19"/>
    <mergeCell ref="O19:Q19"/>
    <mergeCell ref="A16:H16"/>
    <mergeCell ref="K16:N16"/>
    <mergeCell ref="O16:Q16"/>
    <mergeCell ref="A17:H17"/>
    <mergeCell ref="K17:N17"/>
    <mergeCell ref="O17:Q17"/>
    <mergeCell ref="A14:H14"/>
    <mergeCell ref="K14:N14"/>
    <mergeCell ref="O14:Q14"/>
    <mergeCell ref="A15:H15"/>
    <mergeCell ref="K15:N15"/>
    <mergeCell ref="O15:Q15"/>
    <mergeCell ref="A12:H12"/>
    <mergeCell ref="K12:N12"/>
    <mergeCell ref="O12:Q12"/>
    <mergeCell ref="A13:H13"/>
    <mergeCell ref="K13:N13"/>
    <mergeCell ref="O13:Q13"/>
    <mergeCell ref="Z7:Z10"/>
    <mergeCell ref="AA7:AA10"/>
    <mergeCell ref="AB7:AB10"/>
    <mergeCell ref="AC7:AC10"/>
    <mergeCell ref="A11:H11"/>
    <mergeCell ref="K11:N11"/>
    <mergeCell ref="O11:Q11"/>
    <mergeCell ref="R6:T6"/>
    <mergeCell ref="U6:U10"/>
    <mergeCell ref="V6:V10"/>
    <mergeCell ref="W6:AC6"/>
    <mergeCell ref="R7:R10"/>
    <mergeCell ref="S7:S10"/>
    <mergeCell ref="T7:T10"/>
    <mergeCell ref="W7:W10"/>
    <mergeCell ref="X7:X10"/>
    <mergeCell ref="Y7:Y10"/>
    <mergeCell ref="A1:AC1"/>
    <mergeCell ref="X3:AC3"/>
    <mergeCell ref="A4:H10"/>
    <mergeCell ref="I4:I10"/>
    <mergeCell ref="J4:J10"/>
    <mergeCell ref="K4:AC4"/>
    <mergeCell ref="K5:T5"/>
    <mergeCell ref="V5:AC5"/>
    <mergeCell ref="K6:N10"/>
    <mergeCell ref="O6:Q10"/>
  </mergeCells>
  <printOptions/>
  <pageMargins left="0" right="0" top="0.1968503937007874" bottom="0" header="0.31496062992125984" footer="0.31496062992125984"/>
  <pageSetup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70"/>
  <sheetViews>
    <sheetView zoomScale="70" zoomScaleNormal="70" zoomScalePageLayoutView="0" workbookViewId="0" topLeftCell="A16">
      <selection activeCell="A28" sqref="A28:H28"/>
    </sheetView>
  </sheetViews>
  <sheetFormatPr defaultColWidth="9.00390625" defaultRowHeight="12.75"/>
  <cols>
    <col min="1" max="1" width="18.00390625" style="1" customWidth="1"/>
    <col min="2" max="2" width="13.625" style="1" customWidth="1"/>
    <col min="3" max="3" width="9.25390625" style="1" customWidth="1"/>
    <col min="4" max="4" width="7.625" style="1" customWidth="1"/>
    <col min="5" max="5" width="3.75390625" style="1" customWidth="1"/>
    <col min="6" max="6" width="6.75390625" style="1" customWidth="1"/>
    <col min="7" max="7" width="2.625" style="1" customWidth="1"/>
    <col min="8" max="8" width="8.75390625" style="1" customWidth="1"/>
    <col min="9" max="9" width="8.75390625" style="26" customWidth="1"/>
    <col min="10" max="10" width="13.625" style="1" customWidth="1"/>
    <col min="11" max="11" width="5.875" style="26" customWidth="1"/>
    <col min="12" max="12" width="4.125" style="26" customWidth="1"/>
    <col min="13" max="13" width="4.00390625" style="26" customWidth="1"/>
    <col min="14" max="14" width="4.625" style="26" customWidth="1"/>
    <col min="15" max="15" width="2.75390625" style="23" customWidth="1"/>
    <col min="16" max="16" width="7.75390625" style="23" customWidth="1"/>
    <col min="17" max="17" width="9.625" style="23" customWidth="1"/>
    <col min="18" max="18" width="20.00390625" style="1" customWidth="1"/>
    <col min="19" max="19" width="14.125" style="1" customWidth="1"/>
    <col min="20" max="20" width="12.625" style="1" customWidth="1"/>
    <col min="21" max="21" width="11.375" style="1" customWidth="1"/>
    <col min="22" max="22" width="9.00390625" style="1" customWidth="1"/>
    <col min="23" max="23" width="12.875" style="1" customWidth="1"/>
    <col min="24" max="24" width="12.125" style="1" customWidth="1"/>
    <col min="25" max="25" width="11.25390625" style="1" customWidth="1"/>
    <col min="26" max="26" width="9.75390625" style="1" hidden="1" customWidth="1"/>
    <col min="27" max="27" width="9.75390625" style="1" customWidth="1"/>
    <col min="28" max="28" width="10.875" style="1" customWidth="1"/>
    <col min="29" max="29" width="10.125" style="1" hidden="1" customWidth="1"/>
    <col min="30" max="30" width="0" style="1" hidden="1" customWidth="1"/>
    <col min="31" max="16384" width="9.125" style="1" customWidth="1"/>
  </cols>
  <sheetData>
    <row r="1" spans="1:29" s="2" customFormat="1" ht="20.25">
      <c r="A1" s="306" t="s">
        <v>280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  <c r="T1" s="306"/>
      <c r="U1" s="306"/>
      <c r="V1" s="306"/>
      <c r="W1" s="306"/>
      <c r="X1" s="306"/>
      <c r="Y1" s="306"/>
      <c r="Z1" s="306"/>
      <c r="AA1" s="306"/>
      <c r="AB1" s="306"/>
      <c r="AC1" s="306"/>
    </row>
    <row r="2" spans="1:29" s="2" customFormat="1" ht="20.25">
      <c r="A2" s="210"/>
      <c r="B2" s="210"/>
      <c r="C2" s="210"/>
      <c r="D2" s="210"/>
      <c r="E2" s="210"/>
      <c r="F2" s="210"/>
      <c r="G2" s="210"/>
      <c r="H2" s="210"/>
      <c r="I2" s="74"/>
      <c r="J2" s="210"/>
      <c r="K2" s="74"/>
      <c r="L2" s="74"/>
      <c r="M2" s="74"/>
      <c r="N2" s="74"/>
      <c r="O2" s="74"/>
      <c r="P2" s="74"/>
      <c r="Q2" s="74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/>
    </row>
    <row r="3" spans="1:29" s="2" customFormat="1" ht="12.75">
      <c r="A3" s="4"/>
      <c r="B3" s="4"/>
      <c r="C3" s="4"/>
      <c r="D3" s="4"/>
      <c r="E3" s="4"/>
      <c r="F3" s="4"/>
      <c r="G3" s="4"/>
      <c r="H3" s="4"/>
      <c r="I3" s="24"/>
      <c r="J3" s="4"/>
      <c r="K3" s="24"/>
      <c r="L3" s="24"/>
      <c r="M3" s="24"/>
      <c r="N3" s="24"/>
      <c r="O3" s="18"/>
      <c r="P3" s="18"/>
      <c r="Q3" s="18"/>
      <c r="R3" s="4"/>
      <c r="S3" s="4"/>
      <c r="T3" s="4"/>
      <c r="U3" s="4"/>
      <c r="V3" s="4"/>
      <c r="W3" s="4"/>
      <c r="X3" s="307"/>
      <c r="Y3" s="307"/>
      <c r="Z3" s="307"/>
      <c r="AA3" s="307"/>
      <c r="AB3" s="307"/>
      <c r="AC3" s="307"/>
    </row>
    <row r="4" spans="1:29" s="126" customFormat="1" ht="15.75" customHeight="1">
      <c r="A4" s="308" t="s">
        <v>13</v>
      </c>
      <c r="B4" s="309"/>
      <c r="C4" s="309"/>
      <c r="D4" s="309"/>
      <c r="E4" s="309"/>
      <c r="F4" s="309"/>
      <c r="G4" s="309"/>
      <c r="H4" s="310"/>
      <c r="I4" s="317" t="s">
        <v>127</v>
      </c>
      <c r="J4" s="308" t="s">
        <v>131</v>
      </c>
      <c r="K4" s="308" t="s">
        <v>129</v>
      </c>
      <c r="L4" s="309"/>
      <c r="M4" s="309"/>
      <c r="N4" s="309"/>
      <c r="O4" s="309"/>
      <c r="P4" s="309"/>
      <c r="Q4" s="309"/>
      <c r="R4" s="309"/>
      <c r="S4" s="309"/>
      <c r="T4" s="309"/>
      <c r="U4" s="309"/>
      <c r="V4" s="309"/>
      <c r="W4" s="309"/>
      <c r="X4" s="309"/>
      <c r="Y4" s="309"/>
      <c r="Z4" s="309"/>
      <c r="AA4" s="309"/>
      <c r="AB4" s="309"/>
      <c r="AC4" s="310"/>
    </row>
    <row r="5" spans="1:29" s="126" customFormat="1" ht="15" customHeight="1">
      <c r="A5" s="311"/>
      <c r="B5" s="312"/>
      <c r="C5" s="312"/>
      <c r="D5" s="312"/>
      <c r="E5" s="312"/>
      <c r="F5" s="312"/>
      <c r="G5" s="312"/>
      <c r="H5" s="313"/>
      <c r="I5" s="318"/>
      <c r="J5" s="311"/>
      <c r="K5" s="320" t="s">
        <v>16</v>
      </c>
      <c r="L5" s="321"/>
      <c r="M5" s="321"/>
      <c r="N5" s="321"/>
      <c r="O5" s="321"/>
      <c r="P5" s="321"/>
      <c r="Q5" s="321"/>
      <c r="R5" s="321"/>
      <c r="S5" s="321"/>
      <c r="T5" s="321"/>
      <c r="U5" s="209"/>
      <c r="V5" s="321"/>
      <c r="W5" s="321"/>
      <c r="X5" s="321"/>
      <c r="Y5" s="321"/>
      <c r="Z5" s="321"/>
      <c r="AA5" s="321"/>
      <c r="AB5" s="321"/>
      <c r="AC5" s="322"/>
    </row>
    <row r="6" spans="1:29" s="126" customFormat="1" ht="138" customHeight="1">
      <c r="A6" s="311"/>
      <c r="B6" s="312"/>
      <c r="C6" s="312"/>
      <c r="D6" s="312"/>
      <c r="E6" s="312"/>
      <c r="F6" s="312"/>
      <c r="G6" s="312"/>
      <c r="H6" s="313"/>
      <c r="I6" s="318"/>
      <c r="J6" s="311"/>
      <c r="K6" s="311" t="s">
        <v>15</v>
      </c>
      <c r="L6" s="312"/>
      <c r="M6" s="312"/>
      <c r="N6" s="313"/>
      <c r="O6" s="311" t="s">
        <v>128</v>
      </c>
      <c r="P6" s="312"/>
      <c r="Q6" s="313"/>
      <c r="R6" s="314" t="s">
        <v>172</v>
      </c>
      <c r="S6" s="315"/>
      <c r="T6" s="316"/>
      <c r="U6" s="323" t="s">
        <v>173</v>
      </c>
      <c r="V6" s="318" t="s">
        <v>130</v>
      </c>
      <c r="W6" s="308" t="s">
        <v>198</v>
      </c>
      <c r="X6" s="309"/>
      <c r="Y6" s="309"/>
      <c r="Z6" s="309"/>
      <c r="AA6" s="309"/>
      <c r="AB6" s="309"/>
      <c r="AC6" s="310"/>
    </row>
    <row r="7" spans="1:29" s="126" customFormat="1" ht="15.75" customHeight="1">
      <c r="A7" s="311"/>
      <c r="B7" s="312"/>
      <c r="C7" s="312"/>
      <c r="D7" s="312"/>
      <c r="E7" s="312"/>
      <c r="F7" s="312"/>
      <c r="G7" s="312"/>
      <c r="H7" s="313"/>
      <c r="I7" s="318"/>
      <c r="J7" s="311"/>
      <c r="K7" s="311"/>
      <c r="L7" s="312"/>
      <c r="M7" s="312"/>
      <c r="N7" s="313"/>
      <c r="O7" s="311"/>
      <c r="P7" s="312"/>
      <c r="Q7" s="313"/>
      <c r="R7" s="317" t="s">
        <v>260</v>
      </c>
      <c r="S7" s="308" t="s">
        <v>271</v>
      </c>
      <c r="T7" s="317"/>
      <c r="U7" s="323"/>
      <c r="V7" s="318"/>
      <c r="W7" s="324" t="s">
        <v>193</v>
      </c>
      <c r="X7" s="324" t="s">
        <v>194</v>
      </c>
      <c r="Y7" s="324" t="s">
        <v>195</v>
      </c>
      <c r="Z7" s="324"/>
      <c r="AA7" s="324" t="s">
        <v>196</v>
      </c>
      <c r="AB7" s="324" t="s">
        <v>197</v>
      </c>
      <c r="AC7" s="324"/>
    </row>
    <row r="8" spans="1:29" s="126" customFormat="1" ht="66" customHeight="1">
      <c r="A8" s="311"/>
      <c r="B8" s="312"/>
      <c r="C8" s="312"/>
      <c r="D8" s="312"/>
      <c r="E8" s="312"/>
      <c r="F8" s="312"/>
      <c r="G8" s="312"/>
      <c r="H8" s="313"/>
      <c r="I8" s="318"/>
      <c r="J8" s="311"/>
      <c r="K8" s="311"/>
      <c r="L8" s="312"/>
      <c r="M8" s="312"/>
      <c r="N8" s="313"/>
      <c r="O8" s="311"/>
      <c r="P8" s="312"/>
      <c r="Q8" s="313"/>
      <c r="R8" s="318"/>
      <c r="S8" s="311"/>
      <c r="T8" s="318"/>
      <c r="U8" s="323"/>
      <c r="V8" s="318"/>
      <c r="W8" s="325"/>
      <c r="X8" s="325"/>
      <c r="Y8" s="325"/>
      <c r="Z8" s="325"/>
      <c r="AA8" s="325"/>
      <c r="AB8" s="325"/>
      <c r="AC8" s="325"/>
    </row>
    <row r="9" spans="1:29" s="126" customFormat="1" ht="135.75" customHeight="1">
      <c r="A9" s="311"/>
      <c r="B9" s="312"/>
      <c r="C9" s="312"/>
      <c r="D9" s="312"/>
      <c r="E9" s="312"/>
      <c r="F9" s="312"/>
      <c r="G9" s="312"/>
      <c r="H9" s="313"/>
      <c r="I9" s="318"/>
      <c r="J9" s="311"/>
      <c r="K9" s="311"/>
      <c r="L9" s="312"/>
      <c r="M9" s="312"/>
      <c r="N9" s="313"/>
      <c r="O9" s="311"/>
      <c r="P9" s="312"/>
      <c r="Q9" s="313"/>
      <c r="R9" s="318"/>
      <c r="S9" s="311"/>
      <c r="T9" s="318"/>
      <c r="U9" s="323"/>
      <c r="V9" s="318"/>
      <c r="W9" s="325"/>
      <c r="X9" s="325"/>
      <c r="Y9" s="325"/>
      <c r="Z9" s="325"/>
      <c r="AA9" s="325"/>
      <c r="AB9" s="325"/>
      <c r="AC9" s="325"/>
    </row>
    <row r="10" spans="1:29" s="126" customFormat="1" ht="76.5" customHeight="1">
      <c r="A10" s="314"/>
      <c r="B10" s="315"/>
      <c r="C10" s="315"/>
      <c r="D10" s="315"/>
      <c r="E10" s="315"/>
      <c r="F10" s="315"/>
      <c r="G10" s="315"/>
      <c r="H10" s="316"/>
      <c r="I10" s="319"/>
      <c r="J10" s="314"/>
      <c r="K10" s="314"/>
      <c r="L10" s="315"/>
      <c r="M10" s="315"/>
      <c r="N10" s="316"/>
      <c r="O10" s="314"/>
      <c r="P10" s="315"/>
      <c r="Q10" s="316"/>
      <c r="R10" s="319"/>
      <c r="S10" s="314"/>
      <c r="T10" s="319"/>
      <c r="U10" s="323"/>
      <c r="V10" s="319"/>
      <c r="W10" s="326"/>
      <c r="X10" s="326"/>
      <c r="Y10" s="326"/>
      <c r="Z10" s="326"/>
      <c r="AA10" s="326"/>
      <c r="AB10" s="326"/>
      <c r="AC10" s="326"/>
    </row>
    <row r="11" spans="1:29" s="126" customFormat="1" ht="25.5" customHeight="1">
      <c r="A11" s="320">
        <v>1</v>
      </c>
      <c r="B11" s="321"/>
      <c r="C11" s="321"/>
      <c r="D11" s="321"/>
      <c r="E11" s="321"/>
      <c r="F11" s="321"/>
      <c r="G11" s="321"/>
      <c r="H11" s="322"/>
      <c r="I11" s="208">
        <v>2</v>
      </c>
      <c r="J11" s="207">
        <v>3</v>
      </c>
      <c r="K11" s="320">
        <v>4</v>
      </c>
      <c r="L11" s="321"/>
      <c r="M11" s="321"/>
      <c r="N11" s="322"/>
      <c r="O11" s="320">
        <v>5</v>
      </c>
      <c r="P11" s="321"/>
      <c r="Q11" s="322"/>
      <c r="R11" s="208">
        <v>6</v>
      </c>
      <c r="S11" s="208">
        <v>7</v>
      </c>
      <c r="T11" s="208">
        <v>8</v>
      </c>
      <c r="U11" s="208">
        <v>9</v>
      </c>
      <c r="V11" s="208">
        <v>10</v>
      </c>
      <c r="W11" s="207">
        <v>11</v>
      </c>
      <c r="X11" s="207">
        <v>12</v>
      </c>
      <c r="Y11" s="207">
        <v>13</v>
      </c>
      <c r="Z11" s="207">
        <v>14</v>
      </c>
      <c r="AA11" s="207">
        <v>14</v>
      </c>
      <c r="AB11" s="208">
        <v>15</v>
      </c>
      <c r="AC11" s="208">
        <v>17</v>
      </c>
    </row>
    <row r="12" spans="1:30" s="129" customFormat="1" ht="20.25">
      <c r="A12" s="327" t="s">
        <v>152</v>
      </c>
      <c r="B12" s="327"/>
      <c r="C12" s="327"/>
      <c r="D12" s="327"/>
      <c r="E12" s="327"/>
      <c r="F12" s="327"/>
      <c r="G12" s="327"/>
      <c r="H12" s="327"/>
      <c r="I12" s="38">
        <v>100</v>
      </c>
      <c r="J12" s="8" t="s">
        <v>134</v>
      </c>
      <c r="K12" s="328">
        <f>O12+R12+S12+T12+U12+V12+W12+X12+Y12+AA12+AB12</f>
        <v>14354016</v>
      </c>
      <c r="L12" s="328"/>
      <c r="M12" s="328"/>
      <c r="N12" s="328"/>
      <c r="O12" s="329">
        <f>O15</f>
        <v>13888826</v>
      </c>
      <c r="P12" s="330"/>
      <c r="Q12" s="330"/>
      <c r="R12" s="193">
        <f>R18</f>
        <v>298640</v>
      </c>
      <c r="S12" s="193">
        <f>S18</f>
        <v>0</v>
      </c>
      <c r="T12" s="193">
        <f>T18</f>
        <v>166550</v>
      </c>
      <c r="U12" s="193">
        <f>U18</f>
        <v>0</v>
      </c>
      <c r="V12" s="193">
        <f>V18</f>
        <v>0</v>
      </c>
      <c r="W12" s="192">
        <f>W15</f>
        <v>0</v>
      </c>
      <c r="X12" s="192">
        <f>X15</f>
        <v>0</v>
      </c>
      <c r="Y12" s="192">
        <f>Y14+Y15</f>
        <v>0</v>
      </c>
      <c r="Z12" s="192" t="e">
        <f>Z19</f>
        <v>#REF!</v>
      </c>
      <c r="AA12" s="192">
        <f>AA15</f>
        <v>0</v>
      </c>
      <c r="AB12" s="192">
        <f>AB15</f>
        <v>0</v>
      </c>
      <c r="AC12" s="205" t="e">
        <f>AC19</f>
        <v>#REF!</v>
      </c>
      <c r="AD12" s="205" t="e">
        <f>AD19</f>
        <v>#REF!</v>
      </c>
    </row>
    <row r="13" spans="1:30" s="132" customFormat="1" ht="20.25">
      <c r="A13" s="331" t="s">
        <v>12</v>
      </c>
      <c r="B13" s="331"/>
      <c r="C13" s="331"/>
      <c r="D13" s="331"/>
      <c r="E13" s="331"/>
      <c r="F13" s="331"/>
      <c r="G13" s="331"/>
      <c r="H13" s="331"/>
      <c r="I13" s="19"/>
      <c r="J13" s="8"/>
      <c r="K13" s="332"/>
      <c r="L13" s="332"/>
      <c r="M13" s="332"/>
      <c r="N13" s="332"/>
      <c r="O13" s="333"/>
      <c r="P13" s="334"/>
      <c r="Q13" s="334"/>
      <c r="R13" s="206"/>
      <c r="S13" s="206"/>
      <c r="T13" s="206"/>
      <c r="U13" s="131"/>
      <c r="V13" s="131"/>
      <c r="W13" s="205"/>
      <c r="X13" s="205"/>
      <c r="Y13" s="205"/>
      <c r="Z13" s="205"/>
      <c r="AA13" s="205"/>
      <c r="AB13" s="205"/>
      <c r="AC13" s="205"/>
      <c r="AD13" s="205"/>
    </row>
    <row r="14" spans="1:30" s="17" customFormat="1" ht="21.75" customHeight="1">
      <c r="A14" s="335" t="s">
        <v>144</v>
      </c>
      <c r="B14" s="335"/>
      <c r="C14" s="335"/>
      <c r="D14" s="335"/>
      <c r="E14" s="335"/>
      <c r="F14" s="335"/>
      <c r="G14" s="335"/>
      <c r="H14" s="335"/>
      <c r="I14" s="133">
        <v>110</v>
      </c>
      <c r="J14" s="134" t="s">
        <v>225</v>
      </c>
      <c r="K14" s="336">
        <f>Y14</f>
        <v>0</v>
      </c>
      <c r="L14" s="337"/>
      <c r="M14" s="337"/>
      <c r="N14" s="338"/>
      <c r="O14" s="339" t="s">
        <v>132</v>
      </c>
      <c r="P14" s="330"/>
      <c r="Q14" s="330"/>
      <c r="R14" s="195" t="s">
        <v>132</v>
      </c>
      <c r="S14" s="195" t="s">
        <v>132</v>
      </c>
      <c r="T14" s="195" t="s">
        <v>132</v>
      </c>
      <c r="U14" s="195" t="s">
        <v>132</v>
      </c>
      <c r="V14" s="195" t="s">
        <v>132</v>
      </c>
      <c r="W14" s="194"/>
      <c r="X14" s="194"/>
      <c r="Y14" s="194">
        <v>0</v>
      </c>
      <c r="Z14" s="194">
        <v>0</v>
      </c>
      <c r="AA14" s="194"/>
      <c r="AB14" s="194" t="s">
        <v>132</v>
      </c>
      <c r="AC14" s="73">
        <v>0</v>
      </c>
      <c r="AD14" s="73">
        <v>0</v>
      </c>
    </row>
    <row r="15" spans="1:30" s="17" customFormat="1" ht="21.75" customHeight="1">
      <c r="A15" s="335" t="s">
        <v>133</v>
      </c>
      <c r="B15" s="335"/>
      <c r="C15" s="335"/>
      <c r="D15" s="335"/>
      <c r="E15" s="335"/>
      <c r="F15" s="335"/>
      <c r="G15" s="335"/>
      <c r="H15" s="335"/>
      <c r="I15" s="133">
        <v>120</v>
      </c>
      <c r="J15" s="134" t="s">
        <v>226</v>
      </c>
      <c r="K15" s="336">
        <f>O15+X15+Y15+AA15</f>
        <v>13888826</v>
      </c>
      <c r="L15" s="337"/>
      <c r="M15" s="337"/>
      <c r="N15" s="338"/>
      <c r="O15" s="339">
        <f>O21-O58</f>
        <v>13888826</v>
      </c>
      <c r="P15" s="330"/>
      <c r="Q15" s="330"/>
      <c r="R15" s="195" t="s">
        <v>132</v>
      </c>
      <c r="S15" s="195" t="s">
        <v>132</v>
      </c>
      <c r="T15" s="195" t="s">
        <v>132</v>
      </c>
      <c r="U15" s="195" t="s">
        <v>132</v>
      </c>
      <c r="V15" s="195"/>
      <c r="W15" s="194">
        <f>W21</f>
        <v>0</v>
      </c>
      <c r="X15" s="194">
        <f>X21-X58</f>
        <v>0</v>
      </c>
      <c r="Y15" s="194">
        <f>Y21-Y58-Y14</f>
        <v>0</v>
      </c>
      <c r="Z15" s="194" t="e">
        <f>Z21-Z58</f>
        <v>#REF!</v>
      </c>
      <c r="AA15" s="194">
        <f>AA21-AA58</f>
        <v>0</v>
      </c>
      <c r="AB15" s="194">
        <f>AB21-AB58</f>
        <v>0</v>
      </c>
      <c r="AC15" s="73"/>
      <c r="AD15" s="73"/>
    </row>
    <row r="16" spans="1:30" s="17" customFormat="1" ht="39" customHeight="1">
      <c r="A16" s="335" t="s">
        <v>145</v>
      </c>
      <c r="B16" s="335"/>
      <c r="C16" s="335"/>
      <c r="D16" s="335"/>
      <c r="E16" s="335"/>
      <c r="F16" s="335"/>
      <c r="G16" s="335"/>
      <c r="H16" s="335"/>
      <c r="I16" s="133">
        <v>130</v>
      </c>
      <c r="J16" s="134"/>
      <c r="K16" s="340">
        <v>0</v>
      </c>
      <c r="L16" s="341"/>
      <c r="M16" s="341"/>
      <c r="N16" s="342"/>
      <c r="O16" s="343" t="s">
        <v>132</v>
      </c>
      <c r="P16" s="344"/>
      <c r="Q16" s="344"/>
      <c r="R16" s="203" t="s">
        <v>132</v>
      </c>
      <c r="S16" s="203" t="s">
        <v>132</v>
      </c>
      <c r="T16" s="203" t="s">
        <v>132</v>
      </c>
      <c r="U16" s="203" t="s">
        <v>132</v>
      </c>
      <c r="V16" s="203" t="s">
        <v>132</v>
      </c>
      <c r="W16" s="75"/>
      <c r="X16" s="75"/>
      <c r="Y16" s="75"/>
      <c r="Z16" s="75"/>
      <c r="AA16" s="75"/>
      <c r="AB16" s="75" t="s">
        <v>132</v>
      </c>
      <c r="AC16" s="73"/>
      <c r="AD16" s="73"/>
    </row>
    <row r="17" spans="1:30" s="17" customFormat="1" ht="59.25" customHeight="1">
      <c r="A17" s="335" t="s">
        <v>146</v>
      </c>
      <c r="B17" s="335"/>
      <c r="C17" s="335"/>
      <c r="D17" s="335"/>
      <c r="E17" s="335"/>
      <c r="F17" s="335"/>
      <c r="G17" s="335"/>
      <c r="H17" s="335"/>
      <c r="I17" s="133">
        <v>140</v>
      </c>
      <c r="J17" s="134"/>
      <c r="K17" s="340">
        <v>0</v>
      </c>
      <c r="L17" s="341"/>
      <c r="M17" s="341"/>
      <c r="N17" s="342"/>
      <c r="O17" s="343" t="s">
        <v>132</v>
      </c>
      <c r="P17" s="344"/>
      <c r="Q17" s="344"/>
      <c r="R17" s="203" t="s">
        <v>132</v>
      </c>
      <c r="S17" s="203" t="s">
        <v>132</v>
      </c>
      <c r="T17" s="203" t="s">
        <v>132</v>
      </c>
      <c r="U17" s="203" t="s">
        <v>132</v>
      </c>
      <c r="V17" s="203" t="s">
        <v>132</v>
      </c>
      <c r="W17" s="75"/>
      <c r="X17" s="75"/>
      <c r="Y17" s="75"/>
      <c r="Z17" s="75"/>
      <c r="AA17" s="75"/>
      <c r="AB17" s="75" t="s">
        <v>132</v>
      </c>
      <c r="AC17" s="73"/>
      <c r="AD17" s="73"/>
    </row>
    <row r="18" spans="1:30" s="17" customFormat="1" ht="21.75" customHeight="1">
      <c r="A18" s="335" t="s">
        <v>147</v>
      </c>
      <c r="B18" s="335"/>
      <c r="C18" s="335"/>
      <c r="D18" s="335"/>
      <c r="E18" s="335"/>
      <c r="F18" s="335"/>
      <c r="G18" s="335"/>
      <c r="H18" s="335"/>
      <c r="I18" s="133">
        <v>150</v>
      </c>
      <c r="J18" s="134" t="s">
        <v>227</v>
      </c>
      <c r="K18" s="340">
        <f>R12+S12+T12</f>
        <v>465190</v>
      </c>
      <c r="L18" s="341"/>
      <c r="M18" s="341"/>
      <c r="N18" s="342"/>
      <c r="O18" s="343"/>
      <c r="P18" s="344"/>
      <c r="Q18" s="344"/>
      <c r="R18" s="203">
        <f>R21-R58</f>
        <v>298640</v>
      </c>
      <c r="S18" s="203">
        <f>S21-S58</f>
        <v>0</v>
      </c>
      <c r="T18" s="203">
        <f>T21-T58</f>
        <v>166550</v>
      </c>
      <c r="U18" s="203">
        <f>U21-U58</f>
        <v>0</v>
      </c>
      <c r="V18" s="203">
        <f>V21-V58</f>
        <v>0</v>
      </c>
      <c r="W18" s="75"/>
      <c r="X18" s="75"/>
      <c r="Y18" s="75"/>
      <c r="Z18" s="75"/>
      <c r="AA18" s="75"/>
      <c r="AB18" s="75"/>
      <c r="AC18" s="73"/>
      <c r="AD18" s="73"/>
    </row>
    <row r="19" spans="1:30" s="17" customFormat="1" ht="22.5" customHeight="1">
      <c r="A19" s="345" t="s">
        <v>148</v>
      </c>
      <c r="B19" s="346"/>
      <c r="C19" s="346"/>
      <c r="D19" s="346"/>
      <c r="E19" s="346"/>
      <c r="F19" s="346"/>
      <c r="G19" s="346"/>
      <c r="H19" s="347"/>
      <c r="I19" s="136">
        <v>160</v>
      </c>
      <c r="J19" s="137"/>
      <c r="K19" s="348">
        <f>W19+Y19+AA19+AB19</f>
        <v>0</v>
      </c>
      <c r="L19" s="349"/>
      <c r="M19" s="349"/>
      <c r="N19" s="350"/>
      <c r="O19" s="351"/>
      <c r="P19" s="352"/>
      <c r="Q19" s="353"/>
      <c r="R19" s="203"/>
      <c r="S19" s="76"/>
      <c r="T19" s="76"/>
      <c r="U19" s="76"/>
      <c r="V19" s="76"/>
      <c r="W19" s="31"/>
      <c r="X19" s="31"/>
      <c r="Y19" s="31"/>
      <c r="Z19" s="31" t="e">
        <f>Z21-Z58</f>
        <v>#REF!</v>
      </c>
      <c r="AA19" s="31"/>
      <c r="AB19" s="31"/>
      <c r="AC19" s="31" t="e">
        <f>AC21-AC58</f>
        <v>#REF!</v>
      </c>
      <c r="AD19" s="31" t="e">
        <f>AD21-AD58</f>
        <v>#REF!</v>
      </c>
    </row>
    <row r="20" spans="1:30" s="17" customFormat="1" ht="23.25" customHeight="1">
      <c r="A20" s="345" t="s">
        <v>149</v>
      </c>
      <c r="B20" s="346"/>
      <c r="C20" s="346"/>
      <c r="D20" s="346"/>
      <c r="E20" s="346"/>
      <c r="F20" s="346"/>
      <c r="G20" s="346"/>
      <c r="H20" s="347"/>
      <c r="I20" s="136">
        <v>180</v>
      </c>
      <c r="J20" s="137" t="s">
        <v>134</v>
      </c>
      <c r="K20" s="348"/>
      <c r="L20" s="349"/>
      <c r="M20" s="349"/>
      <c r="N20" s="350"/>
      <c r="O20" s="343" t="s">
        <v>132</v>
      </c>
      <c r="P20" s="354"/>
      <c r="Q20" s="354"/>
      <c r="R20" s="75" t="s">
        <v>132</v>
      </c>
      <c r="S20" s="31" t="s">
        <v>132</v>
      </c>
      <c r="T20" s="31" t="s">
        <v>132</v>
      </c>
      <c r="U20" s="31" t="s">
        <v>132</v>
      </c>
      <c r="V20" s="31" t="s">
        <v>132</v>
      </c>
      <c r="W20" s="31"/>
      <c r="X20" s="31"/>
      <c r="Y20" s="31"/>
      <c r="Z20" s="31"/>
      <c r="AA20" s="31"/>
      <c r="AB20" s="31" t="s">
        <v>132</v>
      </c>
      <c r="AC20" s="31"/>
      <c r="AD20" s="31"/>
    </row>
    <row r="21" spans="1:30" s="129" customFormat="1" ht="44.25" customHeight="1">
      <c r="A21" s="327" t="s">
        <v>151</v>
      </c>
      <c r="B21" s="327"/>
      <c r="C21" s="327"/>
      <c r="D21" s="327"/>
      <c r="E21" s="327"/>
      <c r="F21" s="327"/>
      <c r="G21" s="327"/>
      <c r="H21" s="327"/>
      <c r="I21" s="38">
        <v>200</v>
      </c>
      <c r="J21" s="8" t="s">
        <v>134</v>
      </c>
      <c r="K21" s="328">
        <f>K23+K29+K31+K38+K39+K50+K54</f>
        <v>14354016</v>
      </c>
      <c r="L21" s="328"/>
      <c r="M21" s="328"/>
      <c r="N21" s="328"/>
      <c r="O21" s="329">
        <f>O23+O29+O31+O38+O39+O50+O54</f>
        <v>13888826</v>
      </c>
      <c r="P21" s="330"/>
      <c r="Q21" s="330"/>
      <c r="R21" s="193">
        <f aca="true" t="shared" si="0" ref="R21:AD21">R23+R29+R31+R38+R39+R50+R54</f>
        <v>298640</v>
      </c>
      <c r="S21" s="193">
        <f t="shared" si="0"/>
        <v>0</v>
      </c>
      <c r="T21" s="193">
        <f t="shared" si="0"/>
        <v>166550</v>
      </c>
      <c r="U21" s="193">
        <f t="shared" si="0"/>
        <v>0</v>
      </c>
      <c r="V21" s="193">
        <f t="shared" si="0"/>
        <v>0</v>
      </c>
      <c r="W21" s="193">
        <f t="shared" si="0"/>
        <v>0</v>
      </c>
      <c r="X21" s="193">
        <f t="shared" si="0"/>
        <v>0</v>
      </c>
      <c r="Y21" s="193">
        <f t="shared" si="0"/>
        <v>0</v>
      </c>
      <c r="Z21" s="193" t="e">
        <f t="shared" si="0"/>
        <v>#REF!</v>
      </c>
      <c r="AA21" s="193">
        <f t="shared" si="0"/>
        <v>0</v>
      </c>
      <c r="AB21" s="193">
        <f t="shared" si="0"/>
        <v>0</v>
      </c>
      <c r="AC21" s="193" t="e">
        <f t="shared" si="0"/>
        <v>#REF!</v>
      </c>
      <c r="AD21" s="193" t="e">
        <f t="shared" si="0"/>
        <v>#REF!</v>
      </c>
    </row>
    <row r="22" spans="1:30" s="17" customFormat="1" ht="20.25">
      <c r="A22" s="331" t="s">
        <v>12</v>
      </c>
      <c r="B22" s="331"/>
      <c r="C22" s="331"/>
      <c r="D22" s="331"/>
      <c r="E22" s="331"/>
      <c r="F22" s="331"/>
      <c r="G22" s="331"/>
      <c r="H22" s="331"/>
      <c r="I22" s="19"/>
      <c r="J22" s="8"/>
      <c r="K22" s="355"/>
      <c r="L22" s="355"/>
      <c r="M22" s="355"/>
      <c r="N22" s="355"/>
      <c r="O22" s="356"/>
      <c r="P22" s="357"/>
      <c r="Q22" s="357"/>
      <c r="R22" s="191"/>
      <c r="S22" s="191"/>
      <c r="T22" s="191"/>
      <c r="U22" s="191"/>
      <c r="V22" s="191"/>
      <c r="W22" s="190"/>
      <c r="X22" s="190"/>
      <c r="Y22" s="190"/>
      <c r="Z22" s="190"/>
      <c r="AA22" s="190"/>
      <c r="AB22" s="190"/>
      <c r="AC22" s="205"/>
      <c r="AD22" s="205"/>
    </row>
    <row r="23" spans="1:30" s="2" customFormat="1" ht="20.25" customHeight="1">
      <c r="A23" s="358" t="s">
        <v>228</v>
      </c>
      <c r="B23" s="359"/>
      <c r="C23" s="359"/>
      <c r="D23" s="359"/>
      <c r="E23" s="359"/>
      <c r="F23" s="359"/>
      <c r="G23" s="359"/>
      <c r="H23" s="360"/>
      <c r="I23" s="364">
        <v>210</v>
      </c>
      <c r="J23" s="138"/>
      <c r="K23" s="366">
        <f>K26+K27+K28</f>
        <v>10693281</v>
      </c>
      <c r="L23" s="367"/>
      <c r="M23" s="367"/>
      <c r="N23" s="368"/>
      <c r="O23" s="356">
        <f>O26+O27+O28</f>
        <v>10693281</v>
      </c>
      <c r="P23" s="372"/>
      <c r="Q23" s="372"/>
      <c r="R23" s="355">
        <f aca="true" t="shared" si="1" ref="R23:AD23">R26+R27+R28</f>
        <v>0</v>
      </c>
      <c r="S23" s="355">
        <f t="shared" si="1"/>
        <v>0</v>
      </c>
      <c r="T23" s="355">
        <f t="shared" si="1"/>
        <v>0</v>
      </c>
      <c r="U23" s="355">
        <f t="shared" si="1"/>
        <v>0</v>
      </c>
      <c r="V23" s="355">
        <f t="shared" si="1"/>
        <v>0</v>
      </c>
      <c r="W23" s="373">
        <f t="shared" si="1"/>
        <v>0</v>
      </c>
      <c r="X23" s="373">
        <f t="shared" si="1"/>
        <v>0</v>
      </c>
      <c r="Y23" s="373">
        <f t="shared" si="1"/>
        <v>0</v>
      </c>
      <c r="Z23" s="373">
        <f t="shared" si="1"/>
        <v>0</v>
      </c>
      <c r="AA23" s="373">
        <f t="shared" si="1"/>
        <v>0</v>
      </c>
      <c r="AB23" s="373">
        <f t="shared" si="1"/>
        <v>0</v>
      </c>
      <c r="AC23" s="375">
        <f t="shared" si="1"/>
        <v>0</v>
      </c>
      <c r="AD23" s="375">
        <f t="shared" si="1"/>
        <v>0</v>
      </c>
    </row>
    <row r="24" spans="1:30" s="2" customFormat="1" ht="20.25" customHeight="1">
      <c r="A24" s="361"/>
      <c r="B24" s="362"/>
      <c r="C24" s="362"/>
      <c r="D24" s="362"/>
      <c r="E24" s="362"/>
      <c r="F24" s="362"/>
      <c r="G24" s="362"/>
      <c r="H24" s="363"/>
      <c r="I24" s="365"/>
      <c r="J24" s="139"/>
      <c r="K24" s="369"/>
      <c r="L24" s="370"/>
      <c r="M24" s="370"/>
      <c r="N24" s="371"/>
      <c r="O24" s="372"/>
      <c r="P24" s="372"/>
      <c r="Q24" s="372"/>
      <c r="R24" s="355"/>
      <c r="S24" s="355"/>
      <c r="T24" s="355"/>
      <c r="U24" s="355"/>
      <c r="V24" s="355"/>
      <c r="W24" s="374"/>
      <c r="X24" s="374"/>
      <c r="Y24" s="374"/>
      <c r="Z24" s="374"/>
      <c r="AA24" s="374"/>
      <c r="AB24" s="374"/>
      <c r="AC24" s="376"/>
      <c r="AD24" s="376"/>
    </row>
    <row r="25" spans="1:30" s="2" customFormat="1" ht="20.25">
      <c r="A25" s="377" t="s">
        <v>14</v>
      </c>
      <c r="B25" s="378"/>
      <c r="C25" s="378"/>
      <c r="D25" s="378"/>
      <c r="E25" s="378"/>
      <c r="F25" s="378"/>
      <c r="G25" s="378"/>
      <c r="H25" s="379"/>
      <c r="I25" s="19"/>
      <c r="J25" s="8"/>
      <c r="K25" s="380"/>
      <c r="L25" s="380"/>
      <c r="M25" s="380"/>
      <c r="N25" s="380"/>
      <c r="O25" s="381"/>
      <c r="P25" s="382"/>
      <c r="Q25" s="382"/>
      <c r="R25" s="140"/>
      <c r="S25" s="140"/>
      <c r="T25" s="140"/>
      <c r="U25" s="140"/>
      <c r="V25" s="140"/>
      <c r="W25" s="202"/>
      <c r="X25" s="202"/>
      <c r="Y25" s="202"/>
      <c r="Z25" s="202"/>
      <c r="AA25" s="202"/>
      <c r="AB25" s="202"/>
      <c r="AC25" s="205"/>
      <c r="AD25" s="205"/>
    </row>
    <row r="26" spans="1:30" s="2" customFormat="1" ht="20.25">
      <c r="A26" s="383" t="s">
        <v>229</v>
      </c>
      <c r="B26" s="384"/>
      <c r="C26" s="384"/>
      <c r="D26" s="384"/>
      <c r="E26" s="384"/>
      <c r="F26" s="384"/>
      <c r="G26" s="384"/>
      <c r="H26" s="385"/>
      <c r="I26" s="133">
        <v>211</v>
      </c>
      <c r="J26" s="9" t="s">
        <v>230</v>
      </c>
      <c r="K26" s="386">
        <f>O26+R26+S26+V26+X26+Y26+T26+AC26</f>
        <v>8212965.44</v>
      </c>
      <c r="L26" s="386"/>
      <c r="M26" s="386"/>
      <c r="N26" s="386"/>
      <c r="O26" s="387">
        <v>8212965.44</v>
      </c>
      <c r="P26" s="372"/>
      <c r="Q26" s="372"/>
      <c r="R26" s="199"/>
      <c r="S26" s="199"/>
      <c r="T26" s="199"/>
      <c r="U26" s="199"/>
      <c r="V26" s="199"/>
      <c r="W26" s="196"/>
      <c r="X26" s="196">
        <v>0</v>
      </c>
      <c r="Y26" s="196"/>
      <c r="Z26" s="196"/>
      <c r="AA26" s="196"/>
      <c r="AB26" s="196"/>
      <c r="AC26" s="73"/>
      <c r="AD26" s="73"/>
    </row>
    <row r="27" spans="1:30" s="2" customFormat="1" ht="20.25">
      <c r="A27" s="383" t="s">
        <v>231</v>
      </c>
      <c r="B27" s="388"/>
      <c r="C27" s="388"/>
      <c r="D27" s="388"/>
      <c r="E27" s="388"/>
      <c r="F27" s="388"/>
      <c r="G27" s="388"/>
      <c r="H27" s="389"/>
      <c r="I27" s="133">
        <v>212</v>
      </c>
      <c r="J27" s="9" t="s">
        <v>232</v>
      </c>
      <c r="K27" s="386">
        <f>O27+R27+S27+V27+X27+Y27+T27+AC27</f>
        <v>0</v>
      </c>
      <c r="L27" s="386"/>
      <c r="M27" s="386"/>
      <c r="N27" s="386"/>
      <c r="O27" s="387">
        <v>0</v>
      </c>
      <c r="P27" s="372"/>
      <c r="Q27" s="372"/>
      <c r="R27" s="199"/>
      <c r="S27" s="199"/>
      <c r="T27" s="199"/>
      <c r="U27" s="199"/>
      <c r="V27" s="199"/>
      <c r="W27" s="196"/>
      <c r="X27" s="196"/>
      <c r="Y27" s="196"/>
      <c r="Z27" s="196"/>
      <c r="AA27" s="196"/>
      <c r="AB27" s="196"/>
      <c r="AC27" s="73"/>
      <c r="AD27" s="73"/>
    </row>
    <row r="28" spans="1:30" s="2" customFormat="1" ht="36.75" customHeight="1">
      <c r="A28" s="383" t="s">
        <v>233</v>
      </c>
      <c r="B28" s="388"/>
      <c r="C28" s="388"/>
      <c r="D28" s="388"/>
      <c r="E28" s="388"/>
      <c r="F28" s="388"/>
      <c r="G28" s="388"/>
      <c r="H28" s="389"/>
      <c r="I28" s="133">
        <v>213</v>
      </c>
      <c r="J28" s="9" t="s">
        <v>234</v>
      </c>
      <c r="K28" s="386">
        <f>O28+R28+S28+V28+X28+Y28+T28+AC28</f>
        <v>2480315.56</v>
      </c>
      <c r="L28" s="386"/>
      <c r="M28" s="386"/>
      <c r="N28" s="386"/>
      <c r="O28" s="387">
        <v>2480315.56</v>
      </c>
      <c r="P28" s="372"/>
      <c r="Q28" s="372"/>
      <c r="R28" s="199"/>
      <c r="S28" s="199"/>
      <c r="T28" s="199"/>
      <c r="U28" s="199"/>
      <c r="V28" s="199"/>
      <c r="W28" s="196"/>
      <c r="X28" s="196">
        <v>0</v>
      </c>
      <c r="Y28" s="196"/>
      <c r="Z28" s="196"/>
      <c r="AA28" s="196"/>
      <c r="AB28" s="196"/>
      <c r="AC28" s="73"/>
      <c r="AD28" s="73"/>
    </row>
    <row r="29" spans="1:30" s="2" customFormat="1" ht="40.5" customHeight="1">
      <c r="A29" s="390" t="s">
        <v>235</v>
      </c>
      <c r="B29" s="391"/>
      <c r="C29" s="391"/>
      <c r="D29" s="391"/>
      <c r="E29" s="391"/>
      <c r="F29" s="391"/>
      <c r="G29" s="391"/>
      <c r="H29" s="392"/>
      <c r="I29" s="38">
        <v>220</v>
      </c>
      <c r="J29" s="8"/>
      <c r="K29" s="328">
        <f>O29+R29+S29+T29+U29+V29+W29+X29+Y29+AA29+AB29</f>
        <v>0</v>
      </c>
      <c r="L29" s="328"/>
      <c r="M29" s="328"/>
      <c r="N29" s="328"/>
      <c r="O29" s="393"/>
      <c r="P29" s="394"/>
      <c r="Q29" s="395"/>
      <c r="R29" s="192"/>
      <c r="S29" s="192"/>
      <c r="T29" s="192"/>
      <c r="U29" s="192"/>
      <c r="V29" s="192"/>
      <c r="W29" s="192"/>
      <c r="X29" s="192"/>
      <c r="Y29" s="192"/>
      <c r="Z29" s="192" t="e">
        <f>#REF!+Z36</f>
        <v>#REF!</v>
      </c>
      <c r="AA29" s="192"/>
      <c r="AB29" s="192"/>
      <c r="AC29" s="205">
        <f>AC40+AC41+AC42+AC43+AC46+AC44</f>
        <v>0</v>
      </c>
      <c r="AD29" s="205">
        <f>AD40+AD41+AD42+AD43+AD46+AD44</f>
        <v>0</v>
      </c>
    </row>
    <row r="30" spans="1:30" s="2" customFormat="1" ht="20.25">
      <c r="A30" s="377" t="s">
        <v>14</v>
      </c>
      <c r="B30" s="378"/>
      <c r="C30" s="378"/>
      <c r="D30" s="378"/>
      <c r="E30" s="378"/>
      <c r="F30" s="378"/>
      <c r="G30" s="378"/>
      <c r="H30" s="379"/>
      <c r="I30" s="19"/>
      <c r="J30" s="8"/>
      <c r="K30" s="355"/>
      <c r="L30" s="355"/>
      <c r="M30" s="355"/>
      <c r="N30" s="355"/>
      <c r="O30" s="356"/>
      <c r="P30" s="372"/>
      <c r="Q30" s="372"/>
      <c r="R30" s="199"/>
      <c r="S30" s="199"/>
      <c r="T30" s="199"/>
      <c r="U30" s="196"/>
      <c r="V30" s="196"/>
      <c r="W30" s="190"/>
      <c r="X30" s="190"/>
      <c r="Y30" s="190"/>
      <c r="Z30" s="190"/>
      <c r="AA30" s="190"/>
      <c r="AB30" s="190"/>
      <c r="AC30" s="205"/>
      <c r="AD30" s="205"/>
    </row>
    <row r="31" spans="1:30" s="2" customFormat="1" ht="20.25" customHeight="1">
      <c r="A31" s="396" t="s">
        <v>242</v>
      </c>
      <c r="B31" s="397"/>
      <c r="C31" s="397"/>
      <c r="D31" s="397"/>
      <c r="E31" s="397"/>
      <c r="F31" s="397"/>
      <c r="G31" s="397"/>
      <c r="H31" s="398"/>
      <c r="I31" s="38">
        <v>230</v>
      </c>
      <c r="J31" s="54"/>
      <c r="K31" s="399">
        <f>O31+R31+S31+T31+V31+X31+Y31+AC31+AA31+AB31</f>
        <v>0</v>
      </c>
      <c r="L31" s="399"/>
      <c r="M31" s="399"/>
      <c r="N31" s="399"/>
      <c r="O31" s="400">
        <f>O32+O33+O34+O35</f>
        <v>0</v>
      </c>
      <c r="P31" s="401"/>
      <c r="Q31" s="401"/>
      <c r="R31" s="201">
        <f aca="true" t="shared" si="2" ref="R31:AB31">R32+R33+R34+R35</f>
        <v>0</v>
      </c>
      <c r="S31" s="201">
        <f t="shared" si="2"/>
        <v>0</v>
      </c>
      <c r="T31" s="201">
        <f t="shared" si="2"/>
        <v>0</v>
      </c>
      <c r="U31" s="200">
        <f t="shared" si="2"/>
        <v>0</v>
      </c>
      <c r="V31" s="200">
        <f t="shared" si="2"/>
        <v>0</v>
      </c>
      <c r="W31" s="200">
        <f t="shared" si="2"/>
        <v>0</v>
      </c>
      <c r="X31" s="200">
        <f t="shared" si="2"/>
        <v>0</v>
      </c>
      <c r="Y31" s="200">
        <f t="shared" si="2"/>
        <v>0</v>
      </c>
      <c r="Z31" s="200">
        <f t="shared" si="2"/>
        <v>0</v>
      </c>
      <c r="AA31" s="200">
        <f t="shared" si="2"/>
        <v>0</v>
      </c>
      <c r="AB31" s="200">
        <f t="shared" si="2"/>
        <v>0</v>
      </c>
      <c r="AC31" s="205"/>
      <c r="AD31" s="205"/>
    </row>
    <row r="32" spans="1:30" s="2" customFormat="1" ht="20.25" customHeight="1">
      <c r="A32" s="383" t="s">
        <v>243</v>
      </c>
      <c r="B32" s="388"/>
      <c r="C32" s="388"/>
      <c r="D32" s="388"/>
      <c r="E32" s="388"/>
      <c r="F32" s="388"/>
      <c r="G32" s="388"/>
      <c r="H32" s="389"/>
      <c r="I32" s="136">
        <v>231</v>
      </c>
      <c r="J32" s="144" t="s">
        <v>236</v>
      </c>
      <c r="K32" s="399">
        <f>O32+R32+S32+T32+V32+X32+Y32+AC32+AA32+AB32</f>
        <v>0</v>
      </c>
      <c r="L32" s="399"/>
      <c r="M32" s="399"/>
      <c r="N32" s="399"/>
      <c r="O32" s="400">
        <v>0</v>
      </c>
      <c r="P32" s="334"/>
      <c r="Q32" s="334"/>
      <c r="R32" s="201"/>
      <c r="S32" s="145"/>
      <c r="T32" s="145"/>
      <c r="U32" s="146"/>
      <c r="V32" s="146"/>
      <c r="W32" s="147"/>
      <c r="X32" s="147"/>
      <c r="Y32" s="147"/>
      <c r="Z32" s="147"/>
      <c r="AA32" s="147"/>
      <c r="AB32" s="147"/>
      <c r="AC32" s="198"/>
      <c r="AD32" s="198"/>
    </row>
    <row r="33" spans="1:30" s="2" customFormat="1" ht="20.25" customHeight="1">
      <c r="A33" s="383" t="s">
        <v>244</v>
      </c>
      <c r="B33" s="388"/>
      <c r="C33" s="388"/>
      <c r="D33" s="388"/>
      <c r="E33" s="388"/>
      <c r="F33" s="388"/>
      <c r="G33" s="388"/>
      <c r="H33" s="389"/>
      <c r="I33" s="136">
        <v>232</v>
      </c>
      <c r="J33" s="144" t="s">
        <v>236</v>
      </c>
      <c r="K33" s="399">
        <f>O33+R33+S33+T33+V33+X33+Y33+AC33+AA33+AB33</f>
        <v>0</v>
      </c>
      <c r="L33" s="399"/>
      <c r="M33" s="399"/>
      <c r="N33" s="399"/>
      <c r="O33" s="400">
        <v>0</v>
      </c>
      <c r="P33" s="334"/>
      <c r="Q33" s="334"/>
      <c r="R33" s="201"/>
      <c r="S33" s="145"/>
      <c r="T33" s="145">
        <v>0</v>
      </c>
      <c r="U33" s="146"/>
      <c r="V33" s="146"/>
      <c r="W33" s="147"/>
      <c r="X33" s="147"/>
      <c r="Y33" s="147"/>
      <c r="Z33" s="147"/>
      <c r="AA33" s="147"/>
      <c r="AB33" s="147"/>
      <c r="AC33" s="198"/>
      <c r="AD33" s="198"/>
    </row>
    <row r="34" spans="1:30" s="2" customFormat="1" ht="20.25" customHeight="1">
      <c r="A34" s="383" t="s">
        <v>245</v>
      </c>
      <c r="B34" s="388"/>
      <c r="C34" s="388"/>
      <c r="D34" s="388"/>
      <c r="E34" s="388"/>
      <c r="F34" s="388"/>
      <c r="G34" s="388"/>
      <c r="H34" s="389"/>
      <c r="I34" s="136">
        <v>233</v>
      </c>
      <c r="J34" s="144" t="s">
        <v>246</v>
      </c>
      <c r="K34" s="399">
        <f>O34+R34+S34+T34+V34+X34+Y34+AC34+AA34+AB34</f>
        <v>0</v>
      </c>
      <c r="L34" s="399"/>
      <c r="M34" s="399"/>
      <c r="N34" s="399"/>
      <c r="O34" s="400">
        <v>0</v>
      </c>
      <c r="P34" s="334"/>
      <c r="Q34" s="334"/>
      <c r="R34" s="201"/>
      <c r="S34" s="145"/>
      <c r="T34" s="145"/>
      <c r="U34" s="146"/>
      <c r="V34" s="146"/>
      <c r="W34" s="147"/>
      <c r="X34" s="147"/>
      <c r="Y34" s="147"/>
      <c r="Z34" s="147"/>
      <c r="AA34" s="147"/>
      <c r="AB34" s="147"/>
      <c r="AC34" s="198"/>
      <c r="AD34" s="198"/>
    </row>
    <row r="35" spans="1:30" s="2" customFormat="1" ht="20.25" customHeight="1">
      <c r="A35" s="383" t="s">
        <v>247</v>
      </c>
      <c r="B35" s="388"/>
      <c r="C35" s="388"/>
      <c r="D35" s="388"/>
      <c r="E35" s="388"/>
      <c r="F35" s="388"/>
      <c r="G35" s="388"/>
      <c r="H35" s="389"/>
      <c r="I35" s="136">
        <v>234</v>
      </c>
      <c r="J35" s="144" t="s">
        <v>248</v>
      </c>
      <c r="K35" s="399">
        <f>O35+R35+S35+T35+V35+X35+Y35+AC35+AA35+AB35</f>
        <v>0</v>
      </c>
      <c r="L35" s="399"/>
      <c r="M35" s="399"/>
      <c r="N35" s="399"/>
      <c r="O35" s="400">
        <v>0</v>
      </c>
      <c r="P35" s="334"/>
      <c r="Q35" s="334"/>
      <c r="R35" s="201"/>
      <c r="S35" s="145"/>
      <c r="T35" s="145"/>
      <c r="U35" s="146"/>
      <c r="V35" s="146"/>
      <c r="W35" s="147"/>
      <c r="X35" s="147">
        <v>0</v>
      </c>
      <c r="Y35" s="147"/>
      <c r="Z35" s="147"/>
      <c r="AA35" s="147"/>
      <c r="AB35" s="147"/>
      <c r="AC35" s="198"/>
      <c r="AD35" s="198"/>
    </row>
    <row r="36" spans="1:30" s="2" customFormat="1" ht="20.25" customHeight="1">
      <c r="A36" s="402" t="s">
        <v>139</v>
      </c>
      <c r="B36" s="403"/>
      <c r="C36" s="403"/>
      <c r="D36" s="403"/>
      <c r="E36" s="403"/>
      <c r="F36" s="403"/>
      <c r="G36" s="403"/>
      <c r="H36" s="404"/>
      <c r="I36" s="364">
        <v>240</v>
      </c>
      <c r="J36" s="138"/>
      <c r="K36" s="366">
        <f>O36+R36+S36+T36+V36+X36+Y36+AA36+AB36+AD36</f>
        <v>0</v>
      </c>
      <c r="L36" s="367"/>
      <c r="M36" s="367"/>
      <c r="N36" s="368"/>
      <c r="O36" s="356">
        <v>0</v>
      </c>
      <c r="P36" s="372"/>
      <c r="Q36" s="372"/>
      <c r="R36" s="408"/>
      <c r="S36" s="409"/>
      <c r="T36" s="409"/>
      <c r="U36" s="386"/>
      <c r="V36" s="386"/>
      <c r="W36" s="373"/>
      <c r="X36" s="373"/>
      <c r="Y36" s="373"/>
      <c r="Z36" s="373"/>
      <c r="AA36" s="373"/>
      <c r="AB36" s="373"/>
      <c r="AC36" s="375"/>
      <c r="AD36" s="375"/>
    </row>
    <row r="37" spans="1:30" s="2" customFormat="1" ht="19.5" customHeight="1">
      <c r="A37" s="405"/>
      <c r="B37" s="406"/>
      <c r="C37" s="406"/>
      <c r="D37" s="406"/>
      <c r="E37" s="406"/>
      <c r="F37" s="406"/>
      <c r="G37" s="406"/>
      <c r="H37" s="407"/>
      <c r="I37" s="365"/>
      <c r="J37" s="139"/>
      <c r="K37" s="369"/>
      <c r="L37" s="370"/>
      <c r="M37" s="370"/>
      <c r="N37" s="371"/>
      <c r="O37" s="372"/>
      <c r="P37" s="372"/>
      <c r="Q37" s="372"/>
      <c r="R37" s="408"/>
      <c r="S37" s="410"/>
      <c r="T37" s="410"/>
      <c r="U37" s="386"/>
      <c r="V37" s="386"/>
      <c r="W37" s="374"/>
      <c r="X37" s="374"/>
      <c r="Y37" s="374"/>
      <c r="Z37" s="374"/>
      <c r="AA37" s="374"/>
      <c r="AB37" s="374"/>
      <c r="AC37" s="376"/>
      <c r="AD37" s="376"/>
    </row>
    <row r="38" spans="1:30" s="2" customFormat="1" ht="36.75" customHeight="1">
      <c r="A38" s="411" t="s">
        <v>140</v>
      </c>
      <c r="B38" s="412"/>
      <c r="C38" s="412"/>
      <c r="D38" s="412"/>
      <c r="E38" s="412"/>
      <c r="F38" s="412"/>
      <c r="G38" s="412"/>
      <c r="H38" s="413"/>
      <c r="I38" s="38">
        <v>250</v>
      </c>
      <c r="J38" s="8"/>
      <c r="K38" s="355">
        <f>O38+R38+S38+T38+U38+V38+W38+X38+Y38+AA38+AB38+AC38+AD38</f>
        <v>0</v>
      </c>
      <c r="L38" s="355"/>
      <c r="M38" s="355"/>
      <c r="N38" s="355"/>
      <c r="O38" s="356">
        <v>0</v>
      </c>
      <c r="P38" s="357"/>
      <c r="Q38" s="357"/>
      <c r="R38" s="191">
        <v>0</v>
      </c>
      <c r="S38" s="191">
        <v>0</v>
      </c>
      <c r="T38" s="191">
        <v>0</v>
      </c>
      <c r="U38" s="196">
        <v>0</v>
      </c>
      <c r="V38" s="196">
        <v>0</v>
      </c>
      <c r="W38" s="190">
        <v>0</v>
      </c>
      <c r="X38" s="190">
        <v>0</v>
      </c>
      <c r="Y38" s="190">
        <v>0</v>
      </c>
      <c r="Z38" s="190"/>
      <c r="AA38" s="190">
        <v>0</v>
      </c>
      <c r="AB38" s="190">
        <v>0</v>
      </c>
      <c r="AC38" s="205"/>
      <c r="AD38" s="205"/>
    </row>
    <row r="39" spans="1:30" s="2" customFormat="1" ht="36.75" customHeight="1">
      <c r="A39" s="390" t="s">
        <v>237</v>
      </c>
      <c r="B39" s="414"/>
      <c r="C39" s="414"/>
      <c r="D39" s="414"/>
      <c r="E39" s="414"/>
      <c r="F39" s="414"/>
      <c r="G39" s="414"/>
      <c r="H39" s="415"/>
      <c r="I39" s="38">
        <v>260</v>
      </c>
      <c r="J39" s="8" t="s">
        <v>134</v>
      </c>
      <c r="K39" s="328">
        <f>K40+K41+K42+K43+K44+K46+K47+K48</f>
        <v>3660735</v>
      </c>
      <c r="L39" s="328"/>
      <c r="M39" s="328"/>
      <c r="N39" s="328"/>
      <c r="O39" s="329">
        <f>O40+O41+O42+O43+O44+O46+O47+O48</f>
        <v>3195545</v>
      </c>
      <c r="P39" s="330"/>
      <c r="Q39" s="330"/>
      <c r="R39" s="193">
        <f aca="true" t="shared" si="3" ref="R39:AB39">R40+R41+R42+R43+R44+R46+R47+R48</f>
        <v>298640</v>
      </c>
      <c r="S39" s="193">
        <f t="shared" si="3"/>
        <v>0</v>
      </c>
      <c r="T39" s="193">
        <f t="shared" si="3"/>
        <v>166550</v>
      </c>
      <c r="U39" s="193">
        <f t="shared" si="3"/>
        <v>0</v>
      </c>
      <c r="V39" s="193">
        <f t="shared" si="3"/>
        <v>0</v>
      </c>
      <c r="W39" s="193">
        <f t="shared" si="3"/>
        <v>0</v>
      </c>
      <c r="X39" s="193">
        <f t="shared" si="3"/>
        <v>0</v>
      </c>
      <c r="Y39" s="193">
        <f t="shared" si="3"/>
        <v>0</v>
      </c>
      <c r="Z39" s="193">
        <f t="shared" si="3"/>
        <v>0</v>
      </c>
      <c r="AA39" s="193">
        <f t="shared" si="3"/>
        <v>0</v>
      </c>
      <c r="AB39" s="193">
        <f t="shared" si="3"/>
        <v>0</v>
      </c>
      <c r="AC39" s="206">
        <f>AC40+AC41+AC42+AC43+AC44+AC46</f>
        <v>0</v>
      </c>
      <c r="AD39" s="206">
        <f>AD40+AD41+AD42+AD43+AD44+AD46</f>
        <v>0</v>
      </c>
    </row>
    <row r="40" spans="1:30" s="2" customFormat="1" ht="20.25">
      <c r="A40" s="411" t="s">
        <v>135</v>
      </c>
      <c r="B40" s="412"/>
      <c r="C40" s="412"/>
      <c r="D40" s="412"/>
      <c r="E40" s="412"/>
      <c r="F40" s="412"/>
      <c r="G40" s="412"/>
      <c r="H40" s="413"/>
      <c r="I40" s="133">
        <v>261</v>
      </c>
      <c r="J40" s="9" t="s">
        <v>238</v>
      </c>
      <c r="K40" s="416">
        <f aca="true" t="shared" si="4" ref="K40:K49">O40+R40+S40+T40+U40+V40+W40+X40+Y40+AA40+AB40</f>
        <v>44936</v>
      </c>
      <c r="L40" s="416"/>
      <c r="M40" s="416"/>
      <c r="N40" s="416"/>
      <c r="O40" s="339">
        <f>29936+15000</f>
        <v>44936</v>
      </c>
      <c r="P40" s="417"/>
      <c r="Q40" s="417"/>
      <c r="R40" s="149"/>
      <c r="S40" s="194"/>
      <c r="T40" s="149"/>
      <c r="U40" s="194"/>
      <c r="V40" s="194"/>
      <c r="W40" s="194"/>
      <c r="X40" s="194"/>
      <c r="Y40" s="194"/>
      <c r="Z40" s="194"/>
      <c r="AA40" s="194"/>
      <c r="AB40" s="194"/>
      <c r="AC40" s="73"/>
      <c r="AD40" s="73"/>
    </row>
    <row r="41" spans="1:30" s="2" customFormat="1" ht="20.25">
      <c r="A41" s="411" t="s">
        <v>136</v>
      </c>
      <c r="B41" s="412"/>
      <c r="C41" s="412"/>
      <c r="D41" s="412"/>
      <c r="E41" s="412"/>
      <c r="F41" s="412"/>
      <c r="G41" s="412"/>
      <c r="H41" s="413"/>
      <c r="I41" s="133">
        <v>262</v>
      </c>
      <c r="J41" s="9" t="s">
        <v>238</v>
      </c>
      <c r="K41" s="416">
        <f t="shared" si="4"/>
        <v>0</v>
      </c>
      <c r="L41" s="416"/>
      <c r="M41" s="416"/>
      <c r="N41" s="416"/>
      <c r="O41" s="339">
        <v>0</v>
      </c>
      <c r="P41" s="417"/>
      <c r="Q41" s="417"/>
      <c r="R41" s="149"/>
      <c r="S41" s="194"/>
      <c r="T41" s="149"/>
      <c r="U41" s="194"/>
      <c r="V41" s="194"/>
      <c r="W41" s="194"/>
      <c r="X41" s="194"/>
      <c r="Y41" s="194"/>
      <c r="Z41" s="194"/>
      <c r="AA41" s="194"/>
      <c r="AB41" s="194"/>
      <c r="AC41" s="73"/>
      <c r="AD41" s="73"/>
    </row>
    <row r="42" spans="1:30" s="2" customFormat="1" ht="20.25">
      <c r="A42" s="411" t="s">
        <v>239</v>
      </c>
      <c r="B42" s="412"/>
      <c r="C42" s="412"/>
      <c r="D42" s="412"/>
      <c r="E42" s="412"/>
      <c r="F42" s="412"/>
      <c r="G42" s="412"/>
      <c r="H42" s="413"/>
      <c r="I42" s="133">
        <v>263</v>
      </c>
      <c r="J42" s="9" t="s">
        <v>238</v>
      </c>
      <c r="K42" s="416">
        <f t="shared" si="4"/>
        <v>2520133</v>
      </c>
      <c r="L42" s="416"/>
      <c r="M42" s="416"/>
      <c r="N42" s="416"/>
      <c r="O42" s="339">
        <f>196920+2205645+40922+76646</f>
        <v>2520133</v>
      </c>
      <c r="P42" s="417"/>
      <c r="Q42" s="417"/>
      <c r="R42" s="149"/>
      <c r="S42" s="194"/>
      <c r="T42" s="149"/>
      <c r="U42" s="194"/>
      <c r="V42" s="194"/>
      <c r="W42" s="194"/>
      <c r="X42" s="194"/>
      <c r="Y42" s="194">
        <v>0</v>
      </c>
      <c r="Z42" s="194"/>
      <c r="AA42" s="194"/>
      <c r="AB42" s="194"/>
      <c r="AC42" s="73"/>
      <c r="AD42" s="73"/>
    </row>
    <row r="43" spans="1:30" s="2" customFormat="1" ht="20.25">
      <c r="A43" s="411" t="s">
        <v>137</v>
      </c>
      <c r="B43" s="412"/>
      <c r="C43" s="412"/>
      <c r="D43" s="412"/>
      <c r="E43" s="412"/>
      <c r="F43" s="412"/>
      <c r="G43" s="412"/>
      <c r="H43" s="413"/>
      <c r="I43" s="133">
        <v>264</v>
      </c>
      <c r="J43" s="9" t="s">
        <v>238</v>
      </c>
      <c r="K43" s="416">
        <f t="shared" si="4"/>
        <v>0</v>
      </c>
      <c r="L43" s="416"/>
      <c r="M43" s="416"/>
      <c r="N43" s="416"/>
      <c r="O43" s="339"/>
      <c r="P43" s="417"/>
      <c r="Q43" s="417"/>
      <c r="R43" s="149"/>
      <c r="S43" s="194"/>
      <c r="T43" s="149"/>
      <c r="U43" s="194"/>
      <c r="V43" s="194"/>
      <c r="W43" s="194"/>
      <c r="X43" s="194"/>
      <c r="Y43" s="194"/>
      <c r="Z43" s="194"/>
      <c r="AA43" s="194"/>
      <c r="AB43" s="194"/>
      <c r="AC43" s="73"/>
      <c r="AD43" s="73"/>
    </row>
    <row r="44" spans="1:30" s="2" customFormat="1" ht="22.5" customHeight="1">
      <c r="A44" s="411" t="s">
        <v>240</v>
      </c>
      <c r="B44" s="412"/>
      <c r="C44" s="412"/>
      <c r="D44" s="412"/>
      <c r="E44" s="412"/>
      <c r="F44" s="412"/>
      <c r="G44" s="412"/>
      <c r="H44" s="413"/>
      <c r="I44" s="133">
        <v>265</v>
      </c>
      <c r="J44" s="9" t="s">
        <v>238</v>
      </c>
      <c r="K44" s="416">
        <f t="shared" si="4"/>
        <v>93200</v>
      </c>
      <c r="L44" s="416"/>
      <c r="M44" s="416"/>
      <c r="N44" s="416"/>
      <c r="O44" s="339">
        <f>24000+12000+47000+4200+6000</f>
        <v>93200</v>
      </c>
      <c r="P44" s="330"/>
      <c r="Q44" s="330"/>
      <c r="R44" s="195"/>
      <c r="S44" s="195"/>
      <c r="T44" s="195"/>
      <c r="U44" s="194"/>
      <c r="V44" s="194"/>
      <c r="W44" s="194"/>
      <c r="X44" s="194"/>
      <c r="Y44" s="194">
        <v>0</v>
      </c>
      <c r="Z44" s="194"/>
      <c r="AA44" s="194">
        <v>0</v>
      </c>
      <c r="AB44" s="194"/>
      <c r="AC44" s="73"/>
      <c r="AD44" s="73"/>
    </row>
    <row r="45" spans="1:30" s="2" customFormat="1" ht="18" customHeight="1">
      <c r="A45" s="411" t="s">
        <v>34</v>
      </c>
      <c r="B45" s="412"/>
      <c r="C45" s="412"/>
      <c r="D45" s="412"/>
      <c r="E45" s="412"/>
      <c r="F45" s="412"/>
      <c r="G45" s="412"/>
      <c r="H45" s="413"/>
      <c r="I45" s="20"/>
      <c r="J45" s="9"/>
      <c r="K45" s="386">
        <f t="shared" si="4"/>
        <v>0</v>
      </c>
      <c r="L45" s="386"/>
      <c r="M45" s="386"/>
      <c r="N45" s="386"/>
      <c r="O45" s="387"/>
      <c r="P45" s="357"/>
      <c r="Q45" s="357"/>
      <c r="R45" s="197"/>
      <c r="S45" s="197"/>
      <c r="T45" s="197"/>
      <c r="U45" s="196"/>
      <c r="V45" s="196"/>
      <c r="W45" s="196"/>
      <c r="X45" s="196"/>
      <c r="Y45" s="196">
        <v>0</v>
      </c>
      <c r="Z45" s="196"/>
      <c r="AA45" s="196"/>
      <c r="AB45" s="196"/>
      <c r="AC45" s="73"/>
      <c r="AD45" s="73"/>
    </row>
    <row r="46" spans="1:30" s="2" customFormat="1" ht="20.25">
      <c r="A46" s="411" t="s">
        <v>138</v>
      </c>
      <c r="B46" s="412"/>
      <c r="C46" s="412"/>
      <c r="D46" s="412"/>
      <c r="E46" s="412"/>
      <c r="F46" s="412"/>
      <c r="G46" s="412"/>
      <c r="H46" s="413"/>
      <c r="I46" s="133">
        <v>266</v>
      </c>
      <c r="J46" s="9" t="s">
        <v>238</v>
      </c>
      <c r="K46" s="416">
        <f t="shared" si="4"/>
        <v>146109</v>
      </c>
      <c r="L46" s="416"/>
      <c r="M46" s="416"/>
      <c r="N46" s="416"/>
      <c r="O46" s="339">
        <f>40000+10000+3500+5499+37110</f>
        <v>96109</v>
      </c>
      <c r="P46" s="330"/>
      <c r="Q46" s="330"/>
      <c r="R46" s="195"/>
      <c r="S46" s="195"/>
      <c r="T46" s="195">
        <v>50000</v>
      </c>
      <c r="U46" s="194"/>
      <c r="V46" s="194"/>
      <c r="W46" s="194"/>
      <c r="X46" s="194">
        <v>0</v>
      </c>
      <c r="Y46" s="194">
        <v>0</v>
      </c>
      <c r="Z46" s="194"/>
      <c r="AA46" s="194"/>
      <c r="AB46" s="194"/>
      <c r="AC46" s="73"/>
      <c r="AD46" s="73"/>
    </row>
    <row r="47" spans="1:30" s="2" customFormat="1" ht="20.25" customHeight="1">
      <c r="A47" s="411" t="s">
        <v>155</v>
      </c>
      <c r="B47" s="412"/>
      <c r="C47" s="412"/>
      <c r="D47" s="412"/>
      <c r="E47" s="412"/>
      <c r="F47" s="412"/>
      <c r="G47" s="412"/>
      <c r="H47" s="413"/>
      <c r="I47" s="133">
        <v>267</v>
      </c>
      <c r="J47" s="9" t="s">
        <v>238</v>
      </c>
      <c r="K47" s="416">
        <f t="shared" si="4"/>
        <v>119120</v>
      </c>
      <c r="L47" s="416"/>
      <c r="M47" s="416"/>
      <c r="N47" s="416"/>
      <c r="O47" s="418">
        <v>119120</v>
      </c>
      <c r="P47" s="419"/>
      <c r="Q47" s="420"/>
      <c r="R47" s="195"/>
      <c r="S47" s="195">
        <v>0</v>
      </c>
      <c r="T47" s="195"/>
      <c r="U47" s="194"/>
      <c r="V47" s="194"/>
      <c r="W47" s="194">
        <v>0</v>
      </c>
      <c r="X47" s="194">
        <v>0</v>
      </c>
      <c r="Y47" s="194"/>
      <c r="Z47" s="194">
        <v>0</v>
      </c>
      <c r="AA47" s="194">
        <v>0</v>
      </c>
      <c r="AB47" s="194">
        <v>0</v>
      </c>
      <c r="AC47" s="205">
        <v>0</v>
      </c>
      <c r="AD47" s="205">
        <v>0</v>
      </c>
    </row>
    <row r="48" spans="1:30" s="2" customFormat="1" ht="20.25" customHeight="1">
      <c r="A48" s="411" t="s">
        <v>241</v>
      </c>
      <c r="B48" s="412"/>
      <c r="C48" s="412"/>
      <c r="D48" s="412"/>
      <c r="E48" s="412"/>
      <c r="F48" s="412"/>
      <c r="G48" s="412"/>
      <c r="H48" s="413"/>
      <c r="I48" s="133">
        <v>268</v>
      </c>
      <c r="J48" s="9" t="s">
        <v>238</v>
      </c>
      <c r="K48" s="416">
        <f t="shared" si="4"/>
        <v>737237</v>
      </c>
      <c r="L48" s="416"/>
      <c r="M48" s="416"/>
      <c r="N48" s="416"/>
      <c r="O48" s="418">
        <f>4000+24747+293300</f>
        <v>322047</v>
      </c>
      <c r="P48" s="419"/>
      <c r="Q48" s="420"/>
      <c r="R48" s="195">
        <f>81290+217350</f>
        <v>298640</v>
      </c>
      <c r="S48" s="195">
        <v>0</v>
      </c>
      <c r="T48" s="195">
        <v>116550</v>
      </c>
      <c r="U48" s="194"/>
      <c r="V48" s="194"/>
      <c r="W48" s="194">
        <v>0</v>
      </c>
      <c r="X48" s="194">
        <v>0</v>
      </c>
      <c r="Y48" s="194"/>
      <c r="Z48" s="194">
        <v>0</v>
      </c>
      <c r="AA48" s="194">
        <v>0</v>
      </c>
      <c r="AB48" s="194">
        <v>0</v>
      </c>
      <c r="AC48" s="205">
        <v>0</v>
      </c>
      <c r="AD48" s="205">
        <v>0</v>
      </c>
    </row>
    <row r="49" spans="1:30" s="2" customFormat="1" ht="20.25" customHeight="1">
      <c r="A49" s="411" t="s">
        <v>35</v>
      </c>
      <c r="B49" s="412"/>
      <c r="C49" s="412"/>
      <c r="D49" s="412"/>
      <c r="E49" s="412"/>
      <c r="F49" s="412"/>
      <c r="G49" s="412"/>
      <c r="H49" s="413"/>
      <c r="I49" s="20"/>
      <c r="J49" s="9"/>
      <c r="K49" s="416">
        <f t="shared" si="4"/>
        <v>439937</v>
      </c>
      <c r="L49" s="416"/>
      <c r="M49" s="416"/>
      <c r="N49" s="416"/>
      <c r="O49" s="418">
        <v>24747</v>
      </c>
      <c r="P49" s="419"/>
      <c r="Q49" s="420"/>
      <c r="R49" s="195">
        <f>81290+217350</f>
        <v>298640</v>
      </c>
      <c r="S49" s="193"/>
      <c r="T49" s="193">
        <v>116550</v>
      </c>
      <c r="U49" s="194"/>
      <c r="V49" s="194"/>
      <c r="W49" s="192">
        <v>0</v>
      </c>
      <c r="X49" s="192">
        <v>0</v>
      </c>
      <c r="Y49" s="192">
        <v>0</v>
      </c>
      <c r="Z49" s="192">
        <v>0</v>
      </c>
      <c r="AA49" s="192">
        <v>0</v>
      </c>
      <c r="AB49" s="192">
        <v>0</v>
      </c>
      <c r="AC49" s="205">
        <v>0</v>
      </c>
      <c r="AD49" s="205">
        <v>0</v>
      </c>
    </row>
    <row r="50" spans="1:30" s="2" customFormat="1" ht="40.5" customHeight="1">
      <c r="A50" s="390" t="s">
        <v>150</v>
      </c>
      <c r="B50" s="391"/>
      <c r="C50" s="391"/>
      <c r="D50" s="391"/>
      <c r="E50" s="391"/>
      <c r="F50" s="391"/>
      <c r="G50" s="391"/>
      <c r="H50" s="392"/>
      <c r="I50" s="38">
        <v>300</v>
      </c>
      <c r="J50" s="8" t="s">
        <v>134</v>
      </c>
      <c r="K50" s="328">
        <f>K52+K53</f>
        <v>0</v>
      </c>
      <c r="L50" s="328"/>
      <c r="M50" s="328"/>
      <c r="N50" s="328"/>
      <c r="O50" s="329">
        <f>O52+O53</f>
        <v>0</v>
      </c>
      <c r="P50" s="330"/>
      <c r="Q50" s="330"/>
      <c r="R50" s="193">
        <f aca="true" t="shared" si="5" ref="R50:AB50">R52+R53</f>
        <v>0</v>
      </c>
      <c r="S50" s="193">
        <f t="shared" si="5"/>
        <v>0</v>
      </c>
      <c r="T50" s="193">
        <f t="shared" si="5"/>
        <v>0</v>
      </c>
      <c r="U50" s="193">
        <f t="shared" si="5"/>
        <v>0</v>
      </c>
      <c r="V50" s="193">
        <f t="shared" si="5"/>
        <v>0</v>
      </c>
      <c r="W50" s="193">
        <f t="shared" si="5"/>
        <v>0</v>
      </c>
      <c r="X50" s="193">
        <f t="shared" si="5"/>
        <v>0</v>
      </c>
      <c r="Y50" s="193">
        <f t="shared" si="5"/>
        <v>0</v>
      </c>
      <c r="Z50" s="193" t="e">
        <f t="shared" si="5"/>
        <v>#REF!</v>
      </c>
      <c r="AA50" s="193">
        <f t="shared" si="5"/>
        <v>0</v>
      </c>
      <c r="AB50" s="193">
        <f t="shared" si="5"/>
        <v>0</v>
      </c>
      <c r="AC50" s="206" t="e">
        <f>AC52+AC53+#REF!</f>
        <v>#REF!</v>
      </c>
      <c r="AD50" s="206" t="e">
        <f>AD52+AD53+#REF!</f>
        <v>#REF!</v>
      </c>
    </row>
    <row r="51" spans="1:30" s="2" customFormat="1" ht="20.25">
      <c r="A51" s="377" t="s">
        <v>14</v>
      </c>
      <c r="B51" s="378"/>
      <c r="C51" s="378"/>
      <c r="D51" s="378"/>
      <c r="E51" s="378"/>
      <c r="F51" s="378"/>
      <c r="G51" s="378"/>
      <c r="H51" s="379"/>
      <c r="I51" s="19"/>
      <c r="J51" s="8"/>
      <c r="K51" s="355"/>
      <c r="L51" s="355"/>
      <c r="M51" s="355"/>
      <c r="N51" s="355"/>
      <c r="O51" s="421"/>
      <c r="P51" s="422"/>
      <c r="Q51" s="423"/>
      <c r="R51" s="191"/>
      <c r="S51" s="191"/>
      <c r="T51" s="191"/>
      <c r="U51" s="196"/>
      <c r="V51" s="196"/>
      <c r="W51" s="190"/>
      <c r="X51" s="190"/>
      <c r="Y51" s="190"/>
      <c r="Z51" s="190"/>
      <c r="AA51" s="190"/>
      <c r="AB51" s="190"/>
      <c r="AC51" s="205"/>
      <c r="AD51" s="205"/>
    </row>
    <row r="52" spans="1:30" s="2" customFormat="1" ht="20.25" customHeight="1">
      <c r="A52" s="411" t="s">
        <v>153</v>
      </c>
      <c r="B52" s="412"/>
      <c r="C52" s="412"/>
      <c r="D52" s="412"/>
      <c r="E52" s="412"/>
      <c r="F52" s="412"/>
      <c r="G52" s="412"/>
      <c r="H52" s="413"/>
      <c r="I52" s="133">
        <v>310</v>
      </c>
      <c r="J52" s="9"/>
      <c r="K52" s="355">
        <f>O52+R52+S52+T52+U52+V52+W52+X52+Y52+AA52+AB52</f>
        <v>0</v>
      </c>
      <c r="L52" s="355"/>
      <c r="M52" s="355"/>
      <c r="N52" s="355"/>
      <c r="O52" s="421">
        <v>0</v>
      </c>
      <c r="P52" s="422"/>
      <c r="Q52" s="423"/>
      <c r="R52" s="191">
        <v>0</v>
      </c>
      <c r="S52" s="191"/>
      <c r="T52" s="191">
        <v>0</v>
      </c>
      <c r="U52" s="196"/>
      <c r="V52" s="196"/>
      <c r="W52" s="190">
        <v>0</v>
      </c>
      <c r="X52" s="190">
        <v>0</v>
      </c>
      <c r="Y52" s="190">
        <v>0</v>
      </c>
      <c r="Z52" s="190">
        <v>0</v>
      </c>
      <c r="AA52" s="190">
        <v>0</v>
      </c>
      <c r="AB52" s="190">
        <v>0</v>
      </c>
      <c r="AC52" s="205">
        <v>0</v>
      </c>
      <c r="AD52" s="205">
        <v>0</v>
      </c>
    </row>
    <row r="53" spans="1:30" s="2" customFormat="1" ht="20.25" customHeight="1">
      <c r="A53" s="411" t="s">
        <v>154</v>
      </c>
      <c r="B53" s="412"/>
      <c r="C53" s="412"/>
      <c r="D53" s="412"/>
      <c r="E53" s="412"/>
      <c r="F53" s="412"/>
      <c r="G53" s="412"/>
      <c r="H53" s="413"/>
      <c r="I53" s="133">
        <v>320</v>
      </c>
      <c r="J53" s="9"/>
      <c r="K53" s="355">
        <f>O53+R53+S53+T53+U53+V53+W53+X53+Y53+AA53+AB53</f>
        <v>0</v>
      </c>
      <c r="L53" s="355"/>
      <c r="M53" s="355"/>
      <c r="N53" s="355"/>
      <c r="O53" s="421">
        <v>0</v>
      </c>
      <c r="P53" s="422"/>
      <c r="Q53" s="423"/>
      <c r="R53" s="191">
        <v>0</v>
      </c>
      <c r="S53" s="191">
        <v>0</v>
      </c>
      <c r="T53" s="191">
        <v>0</v>
      </c>
      <c r="U53" s="191">
        <v>0</v>
      </c>
      <c r="V53" s="191">
        <v>0</v>
      </c>
      <c r="W53" s="191">
        <v>0</v>
      </c>
      <c r="X53" s="191">
        <v>0</v>
      </c>
      <c r="Y53" s="191">
        <v>0</v>
      </c>
      <c r="Z53" s="191" t="e">
        <f>#REF!</f>
        <v>#REF!</v>
      </c>
      <c r="AA53" s="191">
        <v>0</v>
      </c>
      <c r="AB53" s="191">
        <v>0</v>
      </c>
      <c r="AC53" s="205">
        <v>0</v>
      </c>
      <c r="AD53" s="205">
        <v>0</v>
      </c>
    </row>
    <row r="54" spans="1:30" s="2" customFormat="1" ht="40.5" customHeight="1">
      <c r="A54" s="390" t="s">
        <v>142</v>
      </c>
      <c r="B54" s="391"/>
      <c r="C54" s="391"/>
      <c r="D54" s="391"/>
      <c r="E54" s="391"/>
      <c r="F54" s="391"/>
      <c r="G54" s="391"/>
      <c r="H54" s="392"/>
      <c r="I54" s="38">
        <v>400</v>
      </c>
      <c r="J54" s="8"/>
      <c r="K54" s="355">
        <f>K56+K57</f>
        <v>0</v>
      </c>
      <c r="L54" s="355"/>
      <c r="M54" s="355"/>
      <c r="N54" s="355"/>
      <c r="O54" s="356">
        <f>O56+O57</f>
        <v>0</v>
      </c>
      <c r="P54" s="357"/>
      <c r="Q54" s="357"/>
      <c r="R54" s="191">
        <f aca="true" t="shared" si="6" ref="R54:AD54">R56+R57</f>
        <v>0</v>
      </c>
      <c r="S54" s="191">
        <f t="shared" si="6"/>
        <v>0</v>
      </c>
      <c r="T54" s="191">
        <f t="shared" si="6"/>
        <v>0</v>
      </c>
      <c r="U54" s="191">
        <f t="shared" si="6"/>
        <v>0</v>
      </c>
      <c r="V54" s="191">
        <f t="shared" si="6"/>
        <v>0</v>
      </c>
      <c r="W54" s="191">
        <f t="shared" si="6"/>
        <v>0</v>
      </c>
      <c r="X54" s="191">
        <f t="shared" si="6"/>
        <v>0</v>
      </c>
      <c r="Y54" s="191">
        <f t="shared" si="6"/>
        <v>0</v>
      </c>
      <c r="Z54" s="191">
        <f t="shared" si="6"/>
        <v>0</v>
      </c>
      <c r="AA54" s="191">
        <f t="shared" si="6"/>
        <v>0</v>
      </c>
      <c r="AB54" s="191">
        <f t="shared" si="6"/>
        <v>0</v>
      </c>
      <c r="AC54" s="206">
        <f t="shared" si="6"/>
        <v>0</v>
      </c>
      <c r="AD54" s="206">
        <f t="shared" si="6"/>
        <v>0</v>
      </c>
    </row>
    <row r="55" spans="1:30" s="2" customFormat="1" ht="20.25">
      <c r="A55" s="377" t="s">
        <v>14</v>
      </c>
      <c r="B55" s="378"/>
      <c r="C55" s="378"/>
      <c r="D55" s="378"/>
      <c r="E55" s="378"/>
      <c r="F55" s="378"/>
      <c r="G55" s="378"/>
      <c r="H55" s="379"/>
      <c r="I55" s="19"/>
      <c r="J55" s="8"/>
      <c r="K55" s="355"/>
      <c r="L55" s="355"/>
      <c r="M55" s="355"/>
      <c r="N55" s="355"/>
      <c r="O55" s="421"/>
      <c r="P55" s="422"/>
      <c r="Q55" s="423"/>
      <c r="R55" s="191"/>
      <c r="S55" s="191"/>
      <c r="T55" s="191"/>
      <c r="U55" s="196"/>
      <c r="V55" s="196"/>
      <c r="W55" s="190"/>
      <c r="X55" s="190"/>
      <c r="Y55" s="190"/>
      <c r="Z55" s="190"/>
      <c r="AA55" s="190"/>
      <c r="AB55" s="190"/>
      <c r="AC55" s="205"/>
      <c r="AD55" s="205"/>
    </row>
    <row r="56" spans="1:30" s="2" customFormat="1" ht="33.75" customHeight="1">
      <c r="A56" s="424" t="s">
        <v>141</v>
      </c>
      <c r="B56" s="424"/>
      <c r="C56" s="424"/>
      <c r="D56" s="424"/>
      <c r="E56" s="424"/>
      <c r="F56" s="424"/>
      <c r="G56" s="424"/>
      <c r="H56" s="424"/>
      <c r="I56" s="38">
        <v>410</v>
      </c>
      <c r="J56" s="8"/>
      <c r="K56" s="355">
        <f>O56+R56+S56+T56+U56+V56+W56+X56+Y56+AA56+AB56</f>
        <v>0</v>
      </c>
      <c r="L56" s="355"/>
      <c r="M56" s="355"/>
      <c r="N56" s="355"/>
      <c r="O56" s="356">
        <v>0</v>
      </c>
      <c r="P56" s="357"/>
      <c r="Q56" s="357"/>
      <c r="R56" s="191"/>
      <c r="S56" s="191"/>
      <c r="T56" s="191"/>
      <c r="U56" s="196"/>
      <c r="V56" s="196"/>
      <c r="W56" s="190"/>
      <c r="X56" s="190"/>
      <c r="Y56" s="190"/>
      <c r="Z56" s="190"/>
      <c r="AA56" s="190"/>
      <c r="AB56" s="190"/>
      <c r="AC56" s="205"/>
      <c r="AD56" s="205"/>
    </row>
    <row r="57" spans="1:30" s="2" customFormat="1" ht="33.75" customHeight="1">
      <c r="A57" s="424" t="s">
        <v>143</v>
      </c>
      <c r="B57" s="424"/>
      <c r="C57" s="424"/>
      <c r="D57" s="424"/>
      <c r="E57" s="424"/>
      <c r="F57" s="424"/>
      <c r="G57" s="424"/>
      <c r="H57" s="424"/>
      <c r="I57" s="38">
        <v>420</v>
      </c>
      <c r="J57" s="8"/>
      <c r="K57" s="355">
        <f>O57+R57+S57+T57+U57+V57+W57+X57+Y57+AA57+AB57</f>
        <v>0</v>
      </c>
      <c r="L57" s="355"/>
      <c r="M57" s="355"/>
      <c r="N57" s="355"/>
      <c r="O57" s="356">
        <v>0</v>
      </c>
      <c r="P57" s="357"/>
      <c r="Q57" s="357"/>
      <c r="R57" s="191"/>
      <c r="S57" s="191"/>
      <c r="T57" s="191"/>
      <c r="U57" s="196"/>
      <c r="V57" s="196"/>
      <c r="W57" s="190"/>
      <c r="X57" s="190"/>
      <c r="Y57" s="190"/>
      <c r="Z57" s="190"/>
      <c r="AA57" s="190"/>
      <c r="AB57" s="190"/>
      <c r="AC57" s="205"/>
      <c r="AD57" s="205"/>
    </row>
    <row r="58" spans="1:30" s="151" customFormat="1" ht="20.25">
      <c r="A58" s="327" t="s">
        <v>192</v>
      </c>
      <c r="B58" s="327"/>
      <c r="C58" s="327"/>
      <c r="D58" s="327"/>
      <c r="E58" s="327"/>
      <c r="F58" s="327"/>
      <c r="G58" s="327"/>
      <c r="H58" s="327"/>
      <c r="I58" s="38">
        <v>500</v>
      </c>
      <c r="J58" s="16" t="s">
        <v>134</v>
      </c>
      <c r="K58" s="421">
        <v>0</v>
      </c>
      <c r="L58" s="422"/>
      <c r="M58" s="422"/>
      <c r="N58" s="423"/>
      <c r="O58" s="421">
        <v>0</v>
      </c>
      <c r="P58" s="422"/>
      <c r="Q58" s="423"/>
      <c r="R58" s="191"/>
      <c r="S58" s="191"/>
      <c r="T58" s="191"/>
      <c r="U58" s="191"/>
      <c r="V58" s="191"/>
      <c r="W58" s="191">
        <v>0</v>
      </c>
      <c r="X58" s="191">
        <v>0</v>
      </c>
      <c r="Y58" s="191">
        <v>0</v>
      </c>
      <c r="Z58" s="191">
        <v>0</v>
      </c>
      <c r="AA58" s="191">
        <v>0</v>
      </c>
      <c r="AB58" s="191">
        <v>0</v>
      </c>
      <c r="AC58" s="206">
        <v>0</v>
      </c>
      <c r="AD58" s="206">
        <v>0</v>
      </c>
    </row>
    <row r="59" spans="1:30" s="151" customFormat="1" ht="20.25">
      <c r="A59" s="327" t="s">
        <v>185</v>
      </c>
      <c r="B59" s="327"/>
      <c r="C59" s="327"/>
      <c r="D59" s="327"/>
      <c r="E59" s="327"/>
      <c r="F59" s="327"/>
      <c r="G59" s="327"/>
      <c r="H59" s="327"/>
      <c r="I59" s="38">
        <v>600</v>
      </c>
      <c r="J59" s="8" t="s">
        <v>134</v>
      </c>
      <c r="K59" s="355">
        <f>K58+K12-K21</f>
        <v>0</v>
      </c>
      <c r="L59" s="355"/>
      <c r="M59" s="355"/>
      <c r="N59" s="355"/>
      <c r="O59" s="421">
        <f>O58+O12-O21</f>
        <v>0</v>
      </c>
      <c r="P59" s="422"/>
      <c r="Q59" s="423"/>
      <c r="R59" s="190">
        <f aca="true" t="shared" si="7" ref="R59:W59">R58+R12-R21</f>
        <v>0</v>
      </c>
      <c r="S59" s="190">
        <f t="shared" si="7"/>
        <v>0</v>
      </c>
      <c r="T59" s="190">
        <f t="shared" si="7"/>
        <v>0</v>
      </c>
      <c r="U59" s="190">
        <f t="shared" si="7"/>
        <v>0</v>
      </c>
      <c r="V59" s="190">
        <f t="shared" si="7"/>
        <v>0</v>
      </c>
      <c r="W59" s="190">
        <f t="shared" si="7"/>
        <v>0</v>
      </c>
      <c r="X59" s="190">
        <v>0</v>
      </c>
      <c r="Y59" s="190">
        <f>Y58+Y12-Y21</f>
        <v>0</v>
      </c>
      <c r="Z59" s="190" t="e">
        <f>Z58+Z12-Z21</f>
        <v>#REF!</v>
      </c>
      <c r="AA59" s="190">
        <f>AA58+AA12-AA21</f>
        <v>0</v>
      </c>
      <c r="AB59" s="190">
        <f>AB58+AB12-AB21</f>
        <v>0</v>
      </c>
      <c r="AC59" s="205">
        <f>AC59-AC21</f>
        <v>0</v>
      </c>
      <c r="AD59" s="205">
        <f>AD59-AD21</f>
        <v>0</v>
      </c>
    </row>
    <row r="60" spans="1:29" s="17" customFormat="1" ht="18.75">
      <c r="A60" s="425" t="s">
        <v>17</v>
      </c>
      <c r="B60" s="425"/>
      <c r="C60" s="425"/>
      <c r="D60" s="425"/>
      <c r="E60" s="425"/>
      <c r="F60" s="425"/>
      <c r="G60" s="425"/>
      <c r="H60" s="425"/>
      <c r="I60" s="21"/>
      <c r="J60" s="10"/>
      <c r="K60" s="204"/>
      <c r="L60" s="204"/>
      <c r="M60" s="204"/>
      <c r="N60" s="28"/>
      <c r="O60" s="28"/>
      <c r="P60" s="28"/>
      <c r="Q60" s="28"/>
      <c r="R60" s="152"/>
      <c r="S60" s="152"/>
      <c r="T60" s="152"/>
      <c r="U60" s="152"/>
      <c r="V60" s="152"/>
      <c r="W60" s="152"/>
      <c r="X60" s="152"/>
      <c r="Y60" s="152"/>
      <c r="Z60" s="152"/>
      <c r="AA60" s="152"/>
      <c r="AB60" s="152"/>
      <c r="AC60" s="152"/>
    </row>
    <row r="61" spans="1:29" s="17" customFormat="1" ht="20.25">
      <c r="A61" s="426" t="s">
        <v>18</v>
      </c>
      <c r="B61" s="426"/>
      <c r="C61" s="426"/>
      <c r="D61" s="426"/>
      <c r="E61" s="426"/>
      <c r="F61" s="426"/>
      <c r="G61" s="426"/>
      <c r="H61" s="426"/>
      <c r="I61" s="19"/>
      <c r="J61" s="8"/>
      <c r="K61" s="427"/>
      <c r="L61" s="427"/>
      <c r="M61" s="427"/>
      <c r="N61" s="427"/>
      <c r="O61" s="29"/>
      <c r="P61" s="29"/>
      <c r="Q61" s="29"/>
      <c r="R61" s="153"/>
      <c r="S61" s="153"/>
      <c r="T61" s="153"/>
      <c r="U61" s="153"/>
      <c r="V61" s="153"/>
      <c r="W61" s="153"/>
      <c r="X61" s="153"/>
      <c r="Y61" s="153"/>
      <c r="Z61" s="153"/>
      <c r="AA61" s="153"/>
      <c r="AB61" s="153"/>
      <c r="AC61" s="153"/>
    </row>
    <row r="62" spans="1:29" s="2" customFormat="1" ht="12.75">
      <c r="A62" s="4"/>
      <c r="B62" s="4"/>
      <c r="C62" s="4"/>
      <c r="D62" s="4"/>
      <c r="E62" s="4"/>
      <c r="F62" s="4"/>
      <c r="G62" s="4"/>
      <c r="H62" s="4"/>
      <c r="I62" s="24"/>
      <c r="J62" s="4"/>
      <c r="K62" s="24"/>
      <c r="L62" s="24"/>
      <c r="M62" s="24"/>
      <c r="N62" s="24"/>
      <c r="O62" s="18"/>
      <c r="P62" s="18"/>
      <c r="Q62" s="18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</row>
    <row r="63" spans="1:30" s="155" customFormat="1" ht="45.75" customHeight="1">
      <c r="A63" s="428"/>
      <c r="B63" s="428"/>
      <c r="C63" s="428"/>
      <c r="D63" s="428"/>
      <c r="E63" s="428"/>
      <c r="F63" s="428"/>
      <c r="G63" s="428"/>
      <c r="H63" s="428"/>
      <c r="I63" s="428"/>
      <c r="J63" s="428"/>
      <c r="K63" s="428"/>
      <c r="L63" s="428"/>
      <c r="M63" s="428"/>
      <c r="N63" s="428"/>
      <c r="O63" s="428"/>
      <c r="P63" s="428"/>
      <c r="Q63" s="428"/>
      <c r="R63" s="428"/>
      <c r="S63" s="428"/>
      <c r="T63" s="428"/>
      <c r="U63" s="428"/>
      <c r="V63" s="428"/>
      <c r="W63" s="428"/>
      <c r="X63" s="428"/>
      <c r="Y63" s="428"/>
      <c r="Z63" s="428"/>
      <c r="AA63" s="428"/>
      <c r="AB63" s="428"/>
      <c r="AC63" s="428"/>
      <c r="AD63" s="154"/>
    </row>
    <row r="64" spans="1:29" s="155" customFormat="1" ht="28.5" customHeight="1">
      <c r="A64" s="428"/>
      <c r="B64" s="428"/>
      <c r="C64" s="428"/>
      <c r="D64" s="428"/>
      <c r="E64" s="428"/>
      <c r="F64" s="428"/>
      <c r="G64" s="428"/>
      <c r="H64" s="428"/>
      <c r="I64" s="428"/>
      <c r="J64" s="428"/>
      <c r="K64" s="428"/>
      <c r="L64" s="428"/>
      <c r="M64" s="428"/>
      <c r="N64" s="428"/>
      <c r="O64" s="428"/>
      <c r="P64" s="428"/>
      <c r="Q64" s="428"/>
      <c r="R64" s="428"/>
      <c r="S64" s="428"/>
      <c r="T64" s="428"/>
      <c r="U64" s="428"/>
      <c r="V64" s="428"/>
      <c r="W64" s="428"/>
      <c r="X64" s="428"/>
      <c r="Y64" s="428"/>
      <c r="Z64" s="428"/>
      <c r="AA64" s="428"/>
      <c r="AB64" s="428"/>
      <c r="AC64" s="428"/>
    </row>
    <row r="66" spans="1:30" s="155" customFormat="1" ht="21" customHeight="1">
      <c r="A66" s="189"/>
      <c r="B66" s="189"/>
      <c r="C66" s="189"/>
      <c r="D66" s="189"/>
      <c r="E66" s="189"/>
      <c r="F66" s="189"/>
      <c r="G66" s="189"/>
      <c r="H66" s="189"/>
      <c r="I66" s="189"/>
      <c r="J66" s="189"/>
      <c r="K66" s="189"/>
      <c r="L66" s="189"/>
      <c r="M66" s="189"/>
      <c r="N66" s="189"/>
      <c r="O66" s="189"/>
      <c r="P66" s="189"/>
      <c r="Q66" s="189"/>
      <c r="R66" s="189"/>
      <c r="S66" s="189"/>
      <c r="T66" s="189"/>
      <c r="U66" s="189"/>
      <c r="V66" s="189"/>
      <c r="W66" s="189"/>
      <c r="X66" s="189"/>
      <c r="Y66" s="189"/>
      <c r="Z66" s="189"/>
      <c r="AA66" s="189"/>
      <c r="AB66" s="189"/>
      <c r="AC66" s="189"/>
      <c r="AD66" s="189"/>
    </row>
    <row r="67" spans="2:29" s="155" customFormat="1" ht="22.5" customHeight="1">
      <c r="B67" s="11" t="s">
        <v>272</v>
      </c>
      <c r="C67" s="12"/>
      <c r="D67" s="12"/>
      <c r="E67" s="12"/>
      <c r="F67" s="12"/>
      <c r="G67" s="12"/>
      <c r="H67" s="12"/>
      <c r="I67" s="25"/>
      <c r="J67" s="12"/>
      <c r="K67" s="25"/>
      <c r="L67" s="25"/>
      <c r="M67" s="25"/>
      <c r="N67" s="25"/>
      <c r="O67" s="22"/>
      <c r="P67" s="22"/>
      <c r="Q67" s="22"/>
      <c r="R67" s="13" t="s">
        <v>273</v>
      </c>
      <c r="S67" s="157"/>
      <c r="U67" s="157"/>
      <c r="V67" s="157"/>
      <c r="W67" s="157"/>
      <c r="X67" s="157"/>
      <c r="Y67" s="157"/>
      <c r="Z67" s="157"/>
      <c r="AA67" s="157"/>
      <c r="AB67" s="157"/>
      <c r="AC67" s="157"/>
    </row>
    <row r="68" spans="2:29" s="155" customFormat="1" ht="19.5" customHeight="1">
      <c r="B68" s="11" t="s">
        <v>274</v>
      </c>
      <c r="C68" s="12"/>
      <c r="D68" s="12"/>
      <c r="E68" s="12"/>
      <c r="F68" s="12"/>
      <c r="G68" s="12"/>
      <c r="H68" s="12"/>
      <c r="I68" s="25"/>
      <c r="J68" s="12"/>
      <c r="K68" s="25"/>
      <c r="L68" s="25"/>
      <c r="M68" s="158"/>
      <c r="N68" s="158"/>
      <c r="O68" s="22"/>
      <c r="P68" s="30" t="s">
        <v>100</v>
      </c>
      <c r="Q68" s="30"/>
      <c r="R68" s="15" t="s">
        <v>275</v>
      </c>
      <c r="S68" s="157"/>
      <c r="U68" s="157"/>
      <c r="V68" s="157"/>
      <c r="W68" s="157"/>
      <c r="X68" s="157"/>
      <c r="Y68" s="157"/>
      <c r="Z68" s="157"/>
      <c r="AA68" s="157"/>
      <c r="AB68" s="157"/>
      <c r="AC68" s="157"/>
    </row>
    <row r="69" spans="2:29" s="155" customFormat="1" ht="21" customHeight="1">
      <c r="B69" s="11"/>
      <c r="C69" s="14"/>
      <c r="D69" s="12"/>
      <c r="E69" s="12"/>
      <c r="F69" s="12"/>
      <c r="G69" s="12"/>
      <c r="H69" s="12"/>
      <c r="I69" s="25"/>
      <c r="J69" s="12"/>
      <c r="K69" s="25"/>
      <c r="L69" s="25"/>
      <c r="M69" s="158"/>
      <c r="N69" s="158"/>
      <c r="O69" s="22"/>
      <c r="P69" s="22" t="s">
        <v>100</v>
      </c>
      <c r="Q69" s="22"/>
      <c r="R69" s="12"/>
      <c r="S69" s="12"/>
      <c r="T69" s="157"/>
      <c r="U69" s="157"/>
      <c r="V69" s="157"/>
      <c r="W69" s="157"/>
      <c r="X69" s="157"/>
      <c r="Y69" s="157"/>
      <c r="Z69" s="157"/>
      <c r="AA69" s="157"/>
      <c r="AB69" s="157"/>
      <c r="AC69" s="157"/>
    </row>
    <row r="70" spans="2:29" s="155" customFormat="1" ht="21" customHeight="1">
      <c r="B70" s="11"/>
      <c r="C70" s="14"/>
      <c r="D70" s="12"/>
      <c r="E70" s="12"/>
      <c r="F70" s="12"/>
      <c r="G70" s="12"/>
      <c r="H70" s="12"/>
      <c r="I70" s="25"/>
      <c r="J70" s="12"/>
      <c r="K70" s="25"/>
      <c r="L70" s="25"/>
      <c r="M70" s="25"/>
      <c r="N70" s="25"/>
      <c r="O70" s="22"/>
      <c r="P70" s="22"/>
      <c r="Q70" s="22"/>
      <c r="R70" s="12"/>
      <c r="S70" s="12"/>
      <c r="T70" s="157"/>
      <c r="U70" s="157"/>
      <c r="V70" s="157"/>
      <c r="W70" s="157"/>
      <c r="X70" s="157"/>
      <c r="Y70" s="157"/>
      <c r="Z70" s="157"/>
      <c r="AA70" s="157"/>
      <c r="AB70" s="157"/>
      <c r="AC70" s="157"/>
    </row>
  </sheetData>
  <sheetProtection/>
  <mergeCells count="198">
    <mergeCell ref="A60:H60"/>
    <mergeCell ref="A61:H61"/>
    <mergeCell ref="K61:N61"/>
    <mergeCell ref="A63:AC63"/>
    <mergeCell ref="A64:AC64"/>
    <mergeCell ref="A58:H58"/>
    <mergeCell ref="K58:N58"/>
    <mergeCell ref="O58:Q58"/>
    <mergeCell ref="A59:H59"/>
    <mergeCell ref="K59:N59"/>
    <mergeCell ref="O59:Q59"/>
    <mergeCell ref="A56:H56"/>
    <mergeCell ref="K56:N56"/>
    <mergeCell ref="O56:Q56"/>
    <mergeCell ref="A57:H57"/>
    <mergeCell ref="K57:N57"/>
    <mergeCell ref="O57:Q57"/>
    <mergeCell ref="A54:H54"/>
    <mergeCell ref="K54:N54"/>
    <mergeCell ref="O54:Q54"/>
    <mergeCell ref="A55:H55"/>
    <mergeCell ref="K55:N55"/>
    <mergeCell ref="O55:Q55"/>
    <mergeCell ref="A52:H52"/>
    <mergeCell ref="K52:N52"/>
    <mergeCell ref="O52:Q52"/>
    <mergeCell ref="A53:H53"/>
    <mergeCell ref="K53:N53"/>
    <mergeCell ref="O53:Q53"/>
    <mergeCell ref="A50:H50"/>
    <mergeCell ref="K50:N50"/>
    <mergeCell ref="O50:Q50"/>
    <mergeCell ref="A51:H51"/>
    <mergeCell ref="K51:N51"/>
    <mergeCell ref="O51:Q51"/>
    <mergeCell ref="A48:H48"/>
    <mergeCell ref="K48:N48"/>
    <mergeCell ref="O48:Q48"/>
    <mergeCell ref="A49:H49"/>
    <mergeCell ref="K49:N49"/>
    <mergeCell ref="O49:Q49"/>
    <mergeCell ref="A46:H46"/>
    <mergeCell ref="K46:N46"/>
    <mergeCell ref="O46:Q46"/>
    <mergeCell ref="A47:H47"/>
    <mergeCell ref="K47:N47"/>
    <mergeCell ref="O47:Q47"/>
    <mergeCell ref="A44:H44"/>
    <mergeCell ref="K44:N44"/>
    <mergeCell ref="O44:Q44"/>
    <mergeCell ref="A45:H45"/>
    <mergeCell ref="K45:N45"/>
    <mergeCell ref="O45:Q45"/>
    <mergeCell ref="A42:H42"/>
    <mergeCell ref="K42:N42"/>
    <mergeCell ref="O42:Q42"/>
    <mergeCell ref="A43:H43"/>
    <mergeCell ref="K43:N43"/>
    <mergeCell ref="O43:Q43"/>
    <mergeCell ref="A40:H40"/>
    <mergeCell ref="K40:N40"/>
    <mergeCell ref="O40:Q40"/>
    <mergeCell ref="A41:H41"/>
    <mergeCell ref="K41:N41"/>
    <mergeCell ref="O41:Q41"/>
    <mergeCell ref="AD36:AD37"/>
    <mergeCell ref="A38:H38"/>
    <mergeCell ref="K38:N38"/>
    <mergeCell ref="O38:Q38"/>
    <mergeCell ref="A39:H39"/>
    <mergeCell ref="K39:N39"/>
    <mergeCell ref="O39:Q39"/>
    <mergeCell ref="X36:X37"/>
    <mergeCell ref="Y36:Y37"/>
    <mergeCell ref="Z36:Z37"/>
    <mergeCell ref="AA36:AA37"/>
    <mergeCell ref="AB36:AB37"/>
    <mergeCell ref="AC36:AC37"/>
    <mergeCell ref="R36:R37"/>
    <mergeCell ref="S36:S37"/>
    <mergeCell ref="T36:T37"/>
    <mergeCell ref="U36:U37"/>
    <mergeCell ref="V36:V37"/>
    <mergeCell ref="W36:W37"/>
    <mergeCell ref="A35:H35"/>
    <mergeCell ref="K35:N35"/>
    <mergeCell ref="O35:Q35"/>
    <mergeCell ref="A36:H37"/>
    <mergeCell ref="I36:I37"/>
    <mergeCell ref="K36:N37"/>
    <mergeCell ref="O36:Q37"/>
    <mergeCell ref="A33:H33"/>
    <mergeCell ref="K33:N33"/>
    <mergeCell ref="O33:Q33"/>
    <mergeCell ref="A34:H34"/>
    <mergeCell ref="K34:N34"/>
    <mergeCell ref="O34:Q34"/>
    <mergeCell ref="A31:H31"/>
    <mergeCell ref="K31:N31"/>
    <mergeCell ref="O31:Q31"/>
    <mergeCell ref="A32:H32"/>
    <mergeCell ref="K32:N32"/>
    <mergeCell ref="O32:Q32"/>
    <mergeCell ref="A29:H29"/>
    <mergeCell ref="K29:N29"/>
    <mergeCell ref="O29:Q29"/>
    <mergeCell ref="A30:H30"/>
    <mergeCell ref="K30:N30"/>
    <mergeCell ref="O30:Q30"/>
    <mergeCell ref="A27:H27"/>
    <mergeCell ref="K27:N27"/>
    <mergeCell ref="O27:Q27"/>
    <mergeCell ref="A28:H28"/>
    <mergeCell ref="K28:N28"/>
    <mergeCell ref="O28:Q28"/>
    <mergeCell ref="AD23:AD24"/>
    <mergeCell ref="A25:H25"/>
    <mergeCell ref="K25:N25"/>
    <mergeCell ref="O25:Q25"/>
    <mergeCell ref="A26:H26"/>
    <mergeCell ref="K26:N26"/>
    <mergeCell ref="O26:Q26"/>
    <mergeCell ref="X23:X24"/>
    <mergeCell ref="Y23:Y24"/>
    <mergeCell ref="Z23:Z24"/>
    <mergeCell ref="AA23:AA24"/>
    <mergeCell ref="AB23:AB24"/>
    <mergeCell ref="AC23:AC24"/>
    <mergeCell ref="R23:R24"/>
    <mergeCell ref="S23:S24"/>
    <mergeCell ref="T23:T24"/>
    <mergeCell ref="U23:U24"/>
    <mergeCell ref="V23:V24"/>
    <mergeCell ref="W23:W24"/>
    <mergeCell ref="A22:H22"/>
    <mergeCell ref="K22:N22"/>
    <mergeCell ref="O22:Q22"/>
    <mergeCell ref="A23:H24"/>
    <mergeCell ref="I23:I24"/>
    <mergeCell ref="K23:N24"/>
    <mergeCell ref="O23:Q24"/>
    <mergeCell ref="A20:H20"/>
    <mergeCell ref="K20:N20"/>
    <mergeCell ref="O20:Q20"/>
    <mergeCell ref="A21:H21"/>
    <mergeCell ref="K21:N21"/>
    <mergeCell ref="O21:Q21"/>
    <mergeCell ref="A18:H18"/>
    <mergeCell ref="K18:N18"/>
    <mergeCell ref="O18:Q18"/>
    <mergeCell ref="A19:H19"/>
    <mergeCell ref="K19:N19"/>
    <mergeCell ref="O19:Q19"/>
    <mergeCell ref="A16:H16"/>
    <mergeCell ref="K16:N16"/>
    <mergeCell ref="O16:Q16"/>
    <mergeCell ref="A17:H17"/>
    <mergeCell ref="K17:N17"/>
    <mergeCell ref="O17:Q17"/>
    <mergeCell ref="A14:H14"/>
    <mergeCell ref="K14:N14"/>
    <mergeCell ref="O14:Q14"/>
    <mergeCell ref="A15:H15"/>
    <mergeCell ref="K15:N15"/>
    <mergeCell ref="O15:Q15"/>
    <mergeCell ref="A12:H12"/>
    <mergeCell ref="K12:N12"/>
    <mergeCell ref="O12:Q12"/>
    <mergeCell ref="A13:H13"/>
    <mergeCell ref="K13:N13"/>
    <mergeCell ref="O13:Q13"/>
    <mergeCell ref="Z7:Z10"/>
    <mergeCell ref="AA7:AA10"/>
    <mergeCell ref="AB7:AB10"/>
    <mergeCell ref="AC7:AC10"/>
    <mergeCell ref="A11:H11"/>
    <mergeCell ref="K11:N11"/>
    <mergeCell ref="O11:Q11"/>
    <mergeCell ref="R6:T6"/>
    <mergeCell ref="U6:U10"/>
    <mergeCell ref="V6:V10"/>
    <mergeCell ref="W6:AC6"/>
    <mergeCell ref="R7:R10"/>
    <mergeCell ref="S7:S10"/>
    <mergeCell ref="T7:T10"/>
    <mergeCell ref="W7:W10"/>
    <mergeCell ref="X7:X10"/>
    <mergeCell ref="Y7:Y10"/>
    <mergeCell ref="A1:AC1"/>
    <mergeCell ref="X3:AC3"/>
    <mergeCell ref="A4:H10"/>
    <mergeCell ref="I4:I10"/>
    <mergeCell ref="J4:J10"/>
    <mergeCell ref="K4:AC4"/>
    <mergeCell ref="K5:T5"/>
    <mergeCell ref="V5:AC5"/>
    <mergeCell ref="K6:N10"/>
    <mergeCell ref="O6:Q10"/>
  </mergeCells>
  <printOptions/>
  <pageMargins left="0" right="0" top="0.1968503937007874" bottom="0" header="0.31496062992125984" footer="0.31496062992125984"/>
  <pageSetup horizontalDpi="600" verticalDpi="6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70"/>
  <sheetViews>
    <sheetView zoomScale="70" zoomScaleNormal="70" zoomScalePageLayoutView="0" workbookViewId="0" topLeftCell="A1">
      <selection activeCell="T44" sqref="T44"/>
    </sheetView>
  </sheetViews>
  <sheetFormatPr defaultColWidth="9.00390625" defaultRowHeight="12.75"/>
  <cols>
    <col min="1" max="1" width="18.00390625" style="1" customWidth="1"/>
    <col min="2" max="2" width="13.625" style="1" customWidth="1"/>
    <col min="3" max="3" width="9.25390625" style="1" customWidth="1"/>
    <col min="4" max="4" width="7.625" style="1" customWidth="1"/>
    <col min="5" max="5" width="3.75390625" style="1" customWidth="1"/>
    <col min="6" max="6" width="6.75390625" style="1" customWidth="1"/>
    <col min="7" max="7" width="2.625" style="1" customWidth="1"/>
    <col min="8" max="8" width="8.75390625" style="1" customWidth="1"/>
    <col min="9" max="9" width="8.75390625" style="26" customWidth="1"/>
    <col min="10" max="10" width="13.625" style="1" customWidth="1"/>
    <col min="11" max="11" width="5.875" style="26" customWidth="1"/>
    <col min="12" max="12" width="4.125" style="26" customWidth="1"/>
    <col min="13" max="13" width="4.00390625" style="26" customWidth="1"/>
    <col min="14" max="14" width="4.625" style="26" customWidth="1"/>
    <col min="15" max="15" width="2.75390625" style="23" customWidth="1"/>
    <col min="16" max="16" width="7.75390625" style="23" customWidth="1"/>
    <col min="17" max="17" width="9.625" style="23" customWidth="1"/>
    <col min="18" max="18" width="20.00390625" style="1" customWidth="1"/>
    <col min="19" max="19" width="14.125" style="1" customWidth="1"/>
    <col min="20" max="20" width="12.625" style="1" customWidth="1"/>
    <col min="21" max="21" width="11.375" style="1" customWidth="1"/>
    <col min="22" max="22" width="9.00390625" style="1" customWidth="1"/>
    <col min="23" max="23" width="12.875" style="1" customWidth="1"/>
    <col min="24" max="24" width="12.125" style="1" customWidth="1"/>
    <col min="25" max="25" width="11.25390625" style="1" customWidth="1"/>
    <col min="26" max="26" width="9.75390625" style="1" hidden="1" customWidth="1"/>
    <col min="27" max="27" width="9.75390625" style="1" customWidth="1"/>
    <col min="28" max="28" width="10.875" style="1" customWidth="1"/>
    <col min="29" max="29" width="10.125" style="1" hidden="1" customWidth="1"/>
    <col min="30" max="30" width="0" style="1" hidden="1" customWidth="1"/>
    <col min="31" max="16384" width="9.125" style="1" customWidth="1"/>
  </cols>
  <sheetData>
    <row r="1" spans="1:29" s="2" customFormat="1" ht="20.25">
      <c r="A1" s="306" t="s">
        <v>279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  <c r="T1" s="306"/>
      <c r="U1" s="306"/>
      <c r="V1" s="306"/>
      <c r="W1" s="306"/>
      <c r="X1" s="306"/>
      <c r="Y1" s="306"/>
      <c r="Z1" s="306"/>
      <c r="AA1" s="306"/>
      <c r="AB1" s="306"/>
      <c r="AC1" s="306"/>
    </row>
    <row r="2" spans="1:29" s="2" customFormat="1" ht="20.25">
      <c r="A2" s="99"/>
      <c r="B2" s="99"/>
      <c r="C2" s="99"/>
      <c r="D2" s="99"/>
      <c r="E2" s="99"/>
      <c r="F2" s="99"/>
      <c r="G2" s="99"/>
      <c r="H2" s="99"/>
      <c r="I2" s="74"/>
      <c r="J2" s="99"/>
      <c r="K2" s="74"/>
      <c r="L2" s="74"/>
      <c r="M2" s="74"/>
      <c r="N2" s="74"/>
      <c r="O2" s="74"/>
      <c r="P2" s="74"/>
      <c r="Q2" s="74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</row>
    <row r="3" spans="1:29" s="2" customFormat="1" ht="12.75">
      <c r="A3" s="4"/>
      <c r="B3" s="4"/>
      <c r="C3" s="4"/>
      <c r="D3" s="4"/>
      <c r="E3" s="4"/>
      <c r="F3" s="4"/>
      <c r="G3" s="4"/>
      <c r="H3" s="4"/>
      <c r="I3" s="24"/>
      <c r="J3" s="4"/>
      <c r="K3" s="24"/>
      <c r="L3" s="24"/>
      <c r="M3" s="24"/>
      <c r="N3" s="24"/>
      <c r="O3" s="18"/>
      <c r="P3" s="18"/>
      <c r="Q3" s="18"/>
      <c r="R3" s="4"/>
      <c r="S3" s="4"/>
      <c r="T3" s="4"/>
      <c r="U3" s="4"/>
      <c r="V3" s="4"/>
      <c r="W3" s="4"/>
      <c r="X3" s="307"/>
      <c r="Y3" s="307"/>
      <c r="Z3" s="307"/>
      <c r="AA3" s="307"/>
      <c r="AB3" s="307"/>
      <c r="AC3" s="307"/>
    </row>
    <row r="4" spans="1:29" s="126" customFormat="1" ht="15.75" customHeight="1">
      <c r="A4" s="308" t="s">
        <v>13</v>
      </c>
      <c r="B4" s="309"/>
      <c r="C4" s="309"/>
      <c r="D4" s="309"/>
      <c r="E4" s="309"/>
      <c r="F4" s="309"/>
      <c r="G4" s="309"/>
      <c r="H4" s="310"/>
      <c r="I4" s="317" t="s">
        <v>127</v>
      </c>
      <c r="J4" s="308" t="s">
        <v>131</v>
      </c>
      <c r="K4" s="308" t="s">
        <v>129</v>
      </c>
      <c r="L4" s="309"/>
      <c r="M4" s="309"/>
      <c r="N4" s="309"/>
      <c r="O4" s="309"/>
      <c r="P4" s="309"/>
      <c r="Q4" s="309"/>
      <c r="R4" s="309"/>
      <c r="S4" s="309"/>
      <c r="T4" s="309"/>
      <c r="U4" s="309"/>
      <c r="V4" s="309"/>
      <c r="W4" s="309"/>
      <c r="X4" s="309"/>
      <c r="Y4" s="309"/>
      <c r="Z4" s="309"/>
      <c r="AA4" s="309"/>
      <c r="AB4" s="309"/>
      <c r="AC4" s="310"/>
    </row>
    <row r="5" spans="1:29" s="126" customFormat="1" ht="15" customHeight="1">
      <c r="A5" s="311"/>
      <c r="B5" s="312"/>
      <c r="C5" s="312"/>
      <c r="D5" s="312"/>
      <c r="E5" s="312"/>
      <c r="F5" s="312"/>
      <c r="G5" s="312"/>
      <c r="H5" s="313"/>
      <c r="I5" s="318"/>
      <c r="J5" s="311"/>
      <c r="K5" s="320" t="s">
        <v>16</v>
      </c>
      <c r="L5" s="321"/>
      <c r="M5" s="321"/>
      <c r="N5" s="321"/>
      <c r="O5" s="321"/>
      <c r="P5" s="321"/>
      <c r="Q5" s="321"/>
      <c r="R5" s="321"/>
      <c r="S5" s="321"/>
      <c r="T5" s="321"/>
      <c r="U5" s="100"/>
      <c r="V5" s="321"/>
      <c r="W5" s="321"/>
      <c r="X5" s="321"/>
      <c r="Y5" s="321"/>
      <c r="Z5" s="321"/>
      <c r="AA5" s="321"/>
      <c r="AB5" s="321"/>
      <c r="AC5" s="322"/>
    </row>
    <row r="6" spans="1:29" s="126" customFormat="1" ht="138" customHeight="1">
      <c r="A6" s="311"/>
      <c r="B6" s="312"/>
      <c r="C6" s="312"/>
      <c r="D6" s="312"/>
      <c r="E6" s="312"/>
      <c r="F6" s="312"/>
      <c r="G6" s="312"/>
      <c r="H6" s="313"/>
      <c r="I6" s="318"/>
      <c r="J6" s="311"/>
      <c r="K6" s="311" t="s">
        <v>15</v>
      </c>
      <c r="L6" s="312"/>
      <c r="M6" s="312"/>
      <c r="N6" s="313"/>
      <c r="O6" s="311" t="s">
        <v>128</v>
      </c>
      <c r="P6" s="312"/>
      <c r="Q6" s="313"/>
      <c r="R6" s="314" t="s">
        <v>172</v>
      </c>
      <c r="S6" s="315"/>
      <c r="T6" s="316"/>
      <c r="U6" s="323" t="s">
        <v>173</v>
      </c>
      <c r="V6" s="318" t="s">
        <v>130</v>
      </c>
      <c r="W6" s="308" t="s">
        <v>198</v>
      </c>
      <c r="X6" s="309"/>
      <c r="Y6" s="309"/>
      <c r="Z6" s="309"/>
      <c r="AA6" s="309"/>
      <c r="AB6" s="309"/>
      <c r="AC6" s="310"/>
    </row>
    <row r="7" spans="1:29" s="126" customFormat="1" ht="15.75" customHeight="1">
      <c r="A7" s="311"/>
      <c r="B7" s="312"/>
      <c r="C7" s="312"/>
      <c r="D7" s="312"/>
      <c r="E7" s="312"/>
      <c r="F7" s="312"/>
      <c r="G7" s="312"/>
      <c r="H7" s="313"/>
      <c r="I7" s="318"/>
      <c r="J7" s="311"/>
      <c r="K7" s="311"/>
      <c r="L7" s="312"/>
      <c r="M7" s="312"/>
      <c r="N7" s="313"/>
      <c r="O7" s="311"/>
      <c r="P7" s="312"/>
      <c r="Q7" s="313"/>
      <c r="R7" s="317" t="s">
        <v>260</v>
      </c>
      <c r="S7" s="308" t="s">
        <v>271</v>
      </c>
      <c r="T7" s="317"/>
      <c r="U7" s="323"/>
      <c r="V7" s="318"/>
      <c r="W7" s="324" t="s">
        <v>193</v>
      </c>
      <c r="X7" s="324" t="s">
        <v>194</v>
      </c>
      <c r="Y7" s="324" t="s">
        <v>195</v>
      </c>
      <c r="Z7" s="324"/>
      <c r="AA7" s="324" t="s">
        <v>196</v>
      </c>
      <c r="AB7" s="324" t="s">
        <v>197</v>
      </c>
      <c r="AC7" s="324"/>
    </row>
    <row r="8" spans="1:29" s="126" customFormat="1" ht="66" customHeight="1">
      <c r="A8" s="311"/>
      <c r="B8" s="312"/>
      <c r="C8" s="312"/>
      <c r="D8" s="312"/>
      <c r="E8" s="312"/>
      <c r="F8" s="312"/>
      <c r="G8" s="312"/>
      <c r="H8" s="313"/>
      <c r="I8" s="318"/>
      <c r="J8" s="311"/>
      <c r="K8" s="311"/>
      <c r="L8" s="312"/>
      <c r="M8" s="312"/>
      <c r="N8" s="313"/>
      <c r="O8" s="311"/>
      <c r="P8" s="312"/>
      <c r="Q8" s="313"/>
      <c r="R8" s="318"/>
      <c r="S8" s="311"/>
      <c r="T8" s="318"/>
      <c r="U8" s="323"/>
      <c r="V8" s="318"/>
      <c r="W8" s="325"/>
      <c r="X8" s="325"/>
      <c r="Y8" s="325"/>
      <c r="Z8" s="325"/>
      <c r="AA8" s="325"/>
      <c r="AB8" s="325"/>
      <c r="AC8" s="325"/>
    </row>
    <row r="9" spans="1:29" s="126" customFormat="1" ht="135.75" customHeight="1">
      <c r="A9" s="311"/>
      <c r="B9" s="312"/>
      <c r="C9" s="312"/>
      <c r="D9" s="312"/>
      <c r="E9" s="312"/>
      <c r="F9" s="312"/>
      <c r="G9" s="312"/>
      <c r="H9" s="313"/>
      <c r="I9" s="318"/>
      <c r="J9" s="311"/>
      <c r="K9" s="311"/>
      <c r="L9" s="312"/>
      <c r="M9" s="312"/>
      <c r="N9" s="313"/>
      <c r="O9" s="311"/>
      <c r="P9" s="312"/>
      <c r="Q9" s="313"/>
      <c r="R9" s="318"/>
      <c r="S9" s="311"/>
      <c r="T9" s="318"/>
      <c r="U9" s="323"/>
      <c r="V9" s="318"/>
      <c r="W9" s="325"/>
      <c r="X9" s="325"/>
      <c r="Y9" s="325"/>
      <c r="Z9" s="325"/>
      <c r="AA9" s="325"/>
      <c r="AB9" s="325"/>
      <c r="AC9" s="325"/>
    </row>
    <row r="10" spans="1:29" s="126" customFormat="1" ht="76.5" customHeight="1">
      <c r="A10" s="314"/>
      <c r="B10" s="315"/>
      <c r="C10" s="315"/>
      <c r="D10" s="315"/>
      <c r="E10" s="315"/>
      <c r="F10" s="315"/>
      <c r="G10" s="315"/>
      <c r="H10" s="316"/>
      <c r="I10" s="319"/>
      <c r="J10" s="314"/>
      <c r="K10" s="314"/>
      <c r="L10" s="315"/>
      <c r="M10" s="315"/>
      <c r="N10" s="316"/>
      <c r="O10" s="314"/>
      <c r="P10" s="315"/>
      <c r="Q10" s="316"/>
      <c r="R10" s="319"/>
      <c r="S10" s="314"/>
      <c r="T10" s="319"/>
      <c r="U10" s="323"/>
      <c r="V10" s="319"/>
      <c r="W10" s="326"/>
      <c r="X10" s="326"/>
      <c r="Y10" s="326"/>
      <c r="Z10" s="326"/>
      <c r="AA10" s="326"/>
      <c r="AB10" s="326"/>
      <c r="AC10" s="326"/>
    </row>
    <row r="11" spans="1:29" s="126" customFormat="1" ht="25.5" customHeight="1">
      <c r="A11" s="320">
        <v>1</v>
      </c>
      <c r="B11" s="321"/>
      <c r="C11" s="321"/>
      <c r="D11" s="321"/>
      <c r="E11" s="321"/>
      <c r="F11" s="321"/>
      <c r="G11" s="321"/>
      <c r="H11" s="322"/>
      <c r="I11" s="102">
        <v>2</v>
      </c>
      <c r="J11" s="101">
        <v>3</v>
      </c>
      <c r="K11" s="320">
        <v>4</v>
      </c>
      <c r="L11" s="321"/>
      <c r="M11" s="321"/>
      <c r="N11" s="322"/>
      <c r="O11" s="320">
        <v>5</v>
      </c>
      <c r="P11" s="321"/>
      <c r="Q11" s="322"/>
      <c r="R11" s="102">
        <v>6</v>
      </c>
      <c r="S11" s="102">
        <v>7</v>
      </c>
      <c r="T11" s="102">
        <v>8</v>
      </c>
      <c r="U11" s="102">
        <v>9</v>
      </c>
      <c r="V11" s="102">
        <v>10</v>
      </c>
      <c r="W11" s="101">
        <v>11</v>
      </c>
      <c r="X11" s="101">
        <v>12</v>
      </c>
      <c r="Y11" s="101">
        <v>13</v>
      </c>
      <c r="Z11" s="101">
        <v>14</v>
      </c>
      <c r="AA11" s="101">
        <v>14</v>
      </c>
      <c r="AB11" s="102">
        <v>15</v>
      </c>
      <c r="AC11" s="102">
        <v>17</v>
      </c>
    </row>
    <row r="12" spans="1:30" s="129" customFormat="1" ht="20.25">
      <c r="A12" s="327" t="s">
        <v>152</v>
      </c>
      <c r="B12" s="327"/>
      <c r="C12" s="327"/>
      <c r="D12" s="327"/>
      <c r="E12" s="327"/>
      <c r="F12" s="327"/>
      <c r="G12" s="327"/>
      <c r="H12" s="327"/>
      <c r="I12" s="38">
        <v>100</v>
      </c>
      <c r="J12" s="8" t="s">
        <v>134</v>
      </c>
      <c r="K12" s="328">
        <f>O12+R12+S12+T12+U12+V12+W12+X12+Y12+AA12+AB12</f>
        <v>14939611</v>
      </c>
      <c r="L12" s="328"/>
      <c r="M12" s="328"/>
      <c r="N12" s="328"/>
      <c r="O12" s="329">
        <f>O15</f>
        <v>14470601</v>
      </c>
      <c r="P12" s="330"/>
      <c r="Q12" s="330"/>
      <c r="R12" s="127">
        <f>R18</f>
        <v>298640</v>
      </c>
      <c r="S12" s="127">
        <f>S18</f>
        <v>0</v>
      </c>
      <c r="T12" s="127">
        <f>T18</f>
        <v>170370</v>
      </c>
      <c r="U12" s="127">
        <f>U18</f>
        <v>0</v>
      </c>
      <c r="V12" s="127">
        <f>V18</f>
        <v>0</v>
      </c>
      <c r="W12" s="128">
        <f>W15</f>
        <v>0</v>
      </c>
      <c r="X12" s="128">
        <f>X15</f>
        <v>0</v>
      </c>
      <c r="Y12" s="128">
        <f>Y14+Y15</f>
        <v>0</v>
      </c>
      <c r="Z12" s="128" t="e">
        <f>Z19</f>
        <v>#REF!</v>
      </c>
      <c r="AA12" s="128">
        <f>AA15</f>
        <v>0</v>
      </c>
      <c r="AB12" s="128">
        <f>AB15</f>
        <v>0</v>
      </c>
      <c r="AC12" s="103" t="e">
        <f>AC19</f>
        <v>#REF!</v>
      </c>
      <c r="AD12" s="103" t="e">
        <f>AD19</f>
        <v>#REF!</v>
      </c>
    </row>
    <row r="13" spans="1:30" s="132" customFormat="1" ht="20.25">
      <c r="A13" s="331" t="s">
        <v>12</v>
      </c>
      <c r="B13" s="331"/>
      <c r="C13" s="331"/>
      <c r="D13" s="331"/>
      <c r="E13" s="331"/>
      <c r="F13" s="331"/>
      <c r="G13" s="331"/>
      <c r="H13" s="331"/>
      <c r="I13" s="19"/>
      <c r="J13" s="8"/>
      <c r="K13" s="332"/>
      <c r="L13" s="332"/>
      <c r="M13" s="332"/>
      <c r="N13" s="332"/>
      <c r="O13" s="333"/>
      <c r="P13" s="334"/>
      <c r="Q13" s="334"/>
      <c r="R13" s="130"/>
      <c r="S13" s="130"/>
      <c r="T13" s="130"/>
      <c r="U13" s="131"/>
      <c r="V13" s="131"/>
      <c r="W13" s="103"/>
      <c r="X13" s="103"/>
      <c r="Y13" s="103"/>
      <c r="Z13" s="103"/>
      <c r="AA13" s="103"/>
      <c r="AB13" s="103"/>
      <c r="AC13" s="103"/>
      <c r="AD13" s="103"/>
    </row>
    <row r="14" spans="1:30" s="17" customFormat="1" ht="21.75" customHeight="1">
      <c r="A14" s="335" t="s">
        <v>144</v>
      </c>
      <c r="B14" s="335"/>
      <c r="C14" s="335"/>
      <c r="D14" s="335"/>
      <c r="E14" s="335"/>
      <c r="F14" s="335"/>
      <c r="G14" s="335"/>
      <c r="H14" s="335"/>
      <c r="I14" s="133">
        <v>110</v>
      </c>
      <c r="J14" s="134" t="s">
        <v>225</v>
      </c>
      <c r="K14" s="336">
        <f>Y14</f>
        <v>0</v>
      </c>
      <c r="L14" s="337"/>
      <c r="M14" s="337"/>
      <c r="N14" s="338"/>
      <c r="O14" s="339" t="s">
        <v>132</v>
      </c>
      <c r="P14" s="330"/>
      <c r="Q14" s="330"/>
      <c r="R14" s="135" t="s">
        <v>132</v>
      </c>
      <c r="S14" s="135" t="s">
        <v>132</v>
      </c>
      <c r="T14" s="135" t="s">
        <v>132</v>
      </c>
      <c r="U14" s="135" t="s">
        <v>132</v>
      </c>
      <c r="V14" s="135" t="s">
        <v>132</v>
      </c>
      <c r="W14" s="108"/>
      <c r="X14" s="108"/>
      <c r="Y14" s="108">
        <v>0</v>
      </c>
      <c r="Z14" s="108">
        <v>0</v>
      </c>
      <c r="AA14" s="108"/>
      <c r="AB14" s="108" t="s">
        <v>132</v>
      </c>
      <c r="AC14" s="73">
        <v>0</v>
      </c>
      <c r="AD14" s="73">
        <v>0</v>
      </c>
    </row>
    <row r="15" spans="1:30" s="17" customFormat="1" ht="21.75" customHeight="1">
      <c r="A15" s="335" t="s">
        <v>133</v>
      </c>
      <c r="B15" s="335"/>
      <c r="C15" s="335"/>
      <c r="D15" s="335"/>
      <c r="E15" s="335"/>
      <c r="F15" s="335"/>
      <c r="G15" s="335"/>
      <c r="H15" s="335"/>
      <c r="I15" s="133">
        <v>120</v>
      </c>
      <c r="J15" s="134" t="s">
        <v>226</v>
      </c>
      <c r="K15" s="336">
        <f>O15+X15+Y15+AA15</f>
        <v>14470601</v>
      </c>
      <c r="L15" s="337"/>
      <c r="M15" s="337"/>
      <c r="N15" s="338"/>
      <c r="O15" s="339">
        <f>O21-O58</f>
        <v>14470601</v>
      </c>
      <c r="P15" s="330"/>
      <c r="Q15" s="330"/>
      <c r="R15" s="135" t="s">
        <v>132</v>
      </c>
      <c r="S15" s="135" t="s">
        <v>132</v>
      </c>
      <c r="T15" s="135" t="s">
        <v>132</v>
      </c>
      <c r="U15" s="135" t="s">
        <v>132</v>
      </c>
      <c r="V15" s="135"/>
      <c r="W15" s="108">
        <f>W21</f>
        <v>0</v>
      </c>
      <c r="X15" s="108">
        <f>X21-X58</f>
        <v>0</v>
      </c>
      <c r="Y15" s="108"/>
      <c r="Z15" s="108" t="e">
        <f>Z21-Z58</f>
        <v>#REF!</v>
      </c>
      <c r="AA15" s="108">
        <f>AA21-AA58</f>
        <v>0</v>
      </c>
      <c r="AB15" s="108">
        <f>AB21-AB58</f>
        <v>0</v>
      </c>
      <c r="AC15" s="73"/>
      <c r="AD15" s="73"/>
    </row>
    <row r="16" spans="1:30" s="17" customFormat="1" ht="39" customHeight="1">
      <c r="A16" s="335" t="s">
        <v>145</v>
      </c>
      <c r="B16" s="335"/>
      <c r="C16" s="335"/>
      <c r="D16" s="335"/>
      <c r="E16" s="335"/>
      <c r="F16" s="335"/>
      <c r="G16" s="335"/>
      <c r="H16" s="335"/>
      <c r="I16" s="133">
        <v>130</v>
      </c>
      <c r="J16" s="134"/>
      <c r="K16" s="340">
        <v>0</v>
      </c>
      <c r="L16" s="341"/>
      <c r="M16" s="341"/>
      <c r="N16" s="342"/>
      <c r="O16" s="343" t="s">
        <v>132</v>
      </c>
      <c r="P16" s="344"/>
      <c r="Q16" s="344"/>
      <c r="R16" s="104" t="s">
        <v>132</v>
      </c>
      <c r="S16" s="104" t="s">
        <v>132</v>
      </c>
      <c r="T16" s="104" t="s">
        <v>132</v>
      </c>
      <c r="U16" s="104" t="s">
        <v>132</v>
      </c>
      <c r="V16" s="104" t="s">
        <v>132</v>
      </c>
      <c r="W16" s="75"/>
      <c r="X16" s="75"/>
      <c r="Y16" s="75"/>
      <c r="Z16" s="75"/>
      <c r="AA16" s="75"/>
      <c r="AB16" s="75" t="s">
        <v>132</v>
      </c>
      <c r="AC16" s="73"/>
      <c r="AD16" s="73"/>
    </row>
    <row r="17" spans="1:30" s="17" customFormat="1" ht="59.25" customHeight="1">
      <c r="A17" s="335" t="s">
        <v>146</v>
      </c>
      <c r="B17" s="335"/>
      <c r="C17" s="335"/>
      <c r="D17" s="335"/>
      <c r="E17" s="335"/>
      <c r="F17" s="335"/>
      <c r="G17" s="335"/>
      <c r="H17" s="335"/>
      <c r="I17" s="133">
        <v>140</v>
      </c>
      <c r="J17" s="134"/>
      <c r="K17" s="340">
        <v>0</v>
      </c>
      <c r="L17" s="341"/>
      <c r="M17" s="341"/>
      <c r="N17" s="342"/>
      <c r="O17" s="343" t="s">
        <v>132</v>
      </c>
      <c r="P17" s="344"/>
      <c r="Q17" s="344"/>
      <c r="R17" s="104" t="s">
        <v>132</v>
      </c>
      <c r="S17" s="104" t="s">
        <v>132</v>
      </c>
      <c r="T17" s="104" t="s">
        <v>132</v>
      </c>
      <c r="U17" s="104" t="s">
        <v>132</v>
      </c>
      <c r="V17" s="104" t="s">
        <v>132</v>
      </c>
      <c r="W17" s="75"/>
      <c r="X17" s="75"/>
      <c r="Y17" s="75"/>
      <c r="Z17" s="75"/>
      <c r="AA17" s="75"/>
      <c r="AB17" s="75" t="s">
        <v>132</v>
      </c>
      <c r="AC17" s="73"/>
      <c r="AD17" s="73"/>
    </row>
    <row r="18" spans="1:30" s="17" customFormat="1" ht="21.75" customHeight="1">
      <c r="A18" s="335" t="s">
        <v>147</v>
      </c>
      <c r="B18" s="335"/>
      <c r="C18" s="335"/>
      <c r="D18" s="335"/>
      <c r="E18" s="335"/>
      <c r="F18" s="335"/>
      <c r="G18" s="335"/>
      <c r="H18" s="335"/>
      <c r="I18" s="133">
        <v>150</v>
      </c>
      <c r="J18" s="134" t="s">
        <v>227</v>
      </c>
      <c r="K18" s="340">
        <f>R12+S12+T12</f>
        <v>469010</v>
      </c>
      <c r="L18" s="341"/>
      <c r="M18" s="341"/>
      <c r="N18" s="342"/>
      <c r="O18" s="343"/>
      <c r="P18" s="344"/>
      <c r="Q18" s="344"/>
      <c r="R18" s="104">
        <f>R21-R58</f>
        <v>298640</v>
      </c>
      <c r="S18" s="104">
        <f>S21-S58</f>
        <v>0</v>
      </c>
      <c r="T18" s="104">
        <f>T21-T58</f>
        <v>170370</v>
      </c>
      <c r="U18" s="104">
        <f>U21-U58</f>
        <v>0</v>
      </c>
      <c r="V18" s="104">
        <f>V21-V58</f>
        <v>0</v>
      </c>
      <c r="W18" s="75"/>
      <c r="X18" s="75"/>
      <c r="Y18" s="75"/>
      <c r="Z18" s="75"/>
      <c r="AA18" s="75"/>
      <c r="AB18" s="75"/>
      <c r="AC18" s="73"/>
      <c r="AD18" s="73"/>
    </row>
    <row r="19" spans="1:30" s="17" customFormat="1" ht="22.5" customHeight="1">
      <c r="A19" s="345" t="s">
        <v>148</v>
      </c>
      <c r="B19" s="346"/>
      <c r="C19" s="346"/>
      <c r="D19" s="346"/>
      <c r="E19" s="346"/>
      <c r="F19" s="346"/>
      <c r="G19" s="346"/>
      <c r="H19" s="347"/>
      <c r="I19" s="136">
        <v>160</v>
      </c>
      <c r="J19" s="137"/>
      <c r="K19" s="348">
        <f>W19+Y19+AA19+AB19</f>
        <v>0</v>
      </c>
      <c r="L19" s="349"/>
      <c r="M19" s="349"/>
      <c r="N19" s="350"/>
      <c r="O19" s="351"/>
      <c r="P19" s="352"/>
      <c r="Q19" s="353"/>
      <c r="R19" s="104"/>
      <c r="S19" s="76"/>
      <c r="T19" s="76"/>
      <c r="U19" s="76"/>
      <c r="V19" s="76"/>
      <c r="W19" s="31"/>
      <c r="X19" s="31"/>
      <c r="Y19" s="31"/>
      <c r="Z19" s="31" t="e">
        <f>Z21-Z58</f>
        <v>#REF!</v>
      </c>
      <c r="AA19" s="31"/>
      <c r="AB19" s="31"/>
      <c r="AC19" s="31" t="e">
        <f>AC21-AC58</f>
        <v>#REF!</v>
      </c>
      <c r="AD19" s="31" t="e">
        <f>AD21-AD58</f>
        <v>#REF!</v>
      </c>
    </row>
    <row r="20" spans="1:30" s="17" customFormat="1" ht="23.25" customHeight="1">
      <c r="A20" s="345" t="s">
        <v>149</v>
      </c>
      <c r="B20" s="346"/>
      <c r="C20" s="346"/>
      <c r="D20" s="346"/>
      <c r="E20" s="346"/>
      <c r="F20" s="346"/>
      <c r="G20" s="346"/>
      <c r="H20" s="347"/>
      <c r="I20" s="136">
        <v>180</v>
      </c>
      <c r="J20" s="137" t="s">
        <v>134</v>
      </c>
      <c r="K20" s="348"/>
      <c r="L20" s="349"/>
      <c r="M20" s="349"/>
      <c r="N20" s="350"/>
      <c r="O20" s="343" t="s">
        <v>132</v>
      </c>
      <c r="P20" s="354"/>
      <c r="Q20" s="354"/>
      <c r="R20" s="75" t="s">
        <v>132</v>
      </c>
      <c r="S20" s="31" t="s">
        <v>132</v>
      </c>
      <c r="T20" s="31" t="s">
        <v>132</v>
      </c>
      <c r="U20" s="31" t="s">
        <v>132</v>
      </c>
      <c r="V20" s="31" t="s">
        <v>132</v>
      </c>
      <c r="W20" s="31"/>
      <c r="X20" s="31"/>
      <c r="Y20" s="31"/>
      <c r="Z20" s="31"/>
      <c r="AA20" s="31"/>
      <c r="AB20" s="31" t="s">
        <v>132</v>
      </c>
      <c r="AC20" s="31"/>
      <c r="AD20" s="31"/>
    </row>
    <row r="21" spans="1:30" s="129" customFormat="1" ht="44.25" customHeight="1">
      <c r="A21" s="327" t="s">
        <v>151</v>
      </c>
      <c r="B21" s="327"/>
      <c r="C21" s="327"/>
      <c r="D21" s="327"/>
      <c r="E21" s="327"/>
      <c r="F21" s="327"/>
      <c r="G21" s="327"/>
      <c r="H21" s="327"/>
      <c r="I21" s="38">
        <v>200</v>
      </c>
      <c r="J21" s="8" t="s">
        <v>134</v>
      </c>
      <c r="K21" s="328">
        <f>K23+K29+K31+K38+K39+K50+K54</f>
        <v>14939611</v>
      </c>
      <c r="L21" s="328"/>
      <c r="M21" s="328"/>
      <c r="N21" s="328"/>
      <c r="O21" s="329">
        <f>O23+O29+O31+O38+O39+O50+O54</f>
        <v>14470601</v>
      </c>
      <c r="P21" s="330"/>
      <c r="Q21" s="330"/>
      <c r="R21" s="127">
        <f aca="true" t="shared" si="0" ref="R21:AD21">R23+R29+R31+R38+R39+R50+R54</f>
        <v>298640</v>
      </c>
      <c r="S21" s="127">
        <f t="shared" si="0"/>
        <v>0</v>
      </c>
      <c r="T21" s="127">
        <f t="shared" si="0"/>
        <v>170370</v>
      </c>
      <c r="U21" s="127">
        <f t="shared" si="0"/>
        <v>0</v>
      </c>
      <c r="V21" s="127">
        <f t="shared" si="0"/>
        <v>0</v>
      </c>
      <c r="W21" s="127">
        <f t="shared" si="0"/>
        <v>0</v>
      </c>
      <c r="X21" s="127">
        <f t="shared" si="0"/>
        <v>0</v>
      </c>
      <c r="Y21" s="127">
        <f t="shared" si="0"/>
        <v>0</v>
      </c>
      <c r="Z21" s="127" t="e">
        <f t="shared" si="0"/>
        <v>#REF!</v>
      </c>
      <c r="AA21" s="127">
        <f t="shared" si="0"/>
        <v>0</v>
      </c>
      <c r="AB21" s="127">
        <f t="shared" si="0"/>
        <v>0</v>
      </c>
      <c r="AC21" s="127" t="e">
        <f t="shared" si="0"/>
        <v>#REF!</v>
      </c>
      <c r="AD21" s="127" t="e">
        <f t="shared" si="0"/>
        <v>#REF!</v>
      </c>
    </row>
    <row r="22" spans="1:30" s="17" customFormat="1" ht="20.25">
      <c r="A22" s="331" t="s">
        <v>12</v>
      </c>
      <c r="B22" s="331"/>
      <c r="C22" s="331"/>
      <c r="D22" s="331"/>
      <c r="E22" s="331"/>
      <c r="F22" s="331"/>
      <c r="G22" s="331"/>
      <c r="H22" s="331"/>
      <c r="I22" s="19"/>
      <c r="J22" s="8"/>
      <c r="K22" s="355"/>
      <c r="L22" s="355"/>
      <c r="M22" s="355"/>
      <c r="N22" s="355"/>
      <c r="O22" s="356"/>
      <c r="P22" s="357"/>
      <c r="Q22" s="357"/>
      <c r="R22" s="77"/>
      <c r="S22" s="77"/>
      <c r="T22" s="77"/>
      <c r="U22" s="77"/>
      <c r="V22" s="77"/>
      <c r="W22" s="105"/>
      <c r="X22" s="105"/>
      <c r="Y22" s="105"/>
      <c r="Z22" s="105"/>
      <c r="AA22" s="105"/>
      <c r="AB22" s="105"/>
      <c r="AC22" s="103"/>
      <c r="AD22" s="103"/>
    </row>
    <row r="23" spans="1:30" s="2" customFormat="1" ht="20.25" customHeight="1">
      <c r="A23" s="358" t="s">
        <v>228</v>
      </c>
      <c r="B23" s="359"/>
      <c r="C23" s="359"/>
      <c r="D23" s="359"/>
      <c r="E23" s="359"/>
      <c r="F23" s="359"/>
      <c r="G23" s="359"/>
      <c r="H23" s="360"/>
      <c r="I23" s="364">
        <v>210</v>
      </c>
      <c r="J23" s="138"/>
      <c r="K23" s="366">
        <f>K26+K27+K28</f>
        <v>11046159</v>
      </c>
      <c r="L23" s="367"/>
      <c r="M23" s="367"/>
      <c r="N23" s="368"/>
      <c r="O23" s="356">
        <f>O26+O27+O28</f>
        <v>11046159</v>
      </c>
      <c r="P23" s="372"/>
      <c r="Q23" s="372"/>
      <c r="R23" s="355">
        <f aca="true" t="shared" si="1" ref="R23:AD23">R26+R27+R28</f>
        <v>0</v>
      </c>
      <c r="S23" s="355">
        <f t="shared" si="1"/>
        <v>0</v>
      </c>
      <c r="T23" s="355">
        <f t="shared" si="1"/>
        <v>0</v>
      </c>
      <c r="U23" s="355">
        <f t="shared" si="1"/>
        <v>0</v>
      </c>
      <c r="V23" s="355">
        <f t="shared" si="1"/>
        <v>0</v>
      </c>
      <c r="W23" s="373">
        <f t="shared" si="1"/>
        <v>0</v>
      </c>
      <c r="X23" s="373">
        <f t="shared" si="1"/>
        <v>0</v>
      </c>
      <c r="Y23" s="373">
        <f t="shared" si="1"/>
        <v>0</v>
      </c>
      <c r="Z23" s="373">
        <f t="shared" si="1"/>
        <v>0</v>
      </c>
      <c r="AA23" s="373">
        <f t="shared" si="1"/>
        <v>0</v>
      </c>
      <c r="AB23" s="373">
        <f t="shared" si="1"/>
        <v>0</v>
      </c>
      <c r="AC23" s="375">
        <f t="shared" si="1"/>
        <v>0</v>
      </c>
      <c r="AD23" s="375">
        <f t="shared" si="1"/>
        <v>0</v>
      </c>
    </row>
    <row r="24" spans="1:30" s="2" customFormat="1" ht="20.25" customHeight="1">
      <c r="A24" s="361"/>
      <c r="B24" s="362"/>
      <c r="C24" s="362"/>
      <c r="D24" s="362"/>
      <c r="E24" s="362"/>
      <c r="F24" s="362"/>
      <c r="G24" s="362"/>
      <c r="H24" s="363"/>
      <c r="I24" s="365"/>
      <c r="J24" s="139"/>
      <c r="K24" s="369"/>
      <c r="L24" s="370"/>
      <c r="M24" s="370"/>
      <c r="N24" s="371"/>
      <c r="O24" s="372"/>
      <c r="P24" s="372"/>
      <c r="Q24" s="372"/>
      <c r="R24" s="355"/>
      <c r="S24" s="355"/>
      <c r="T24" s="355"/>
      <c r="U24" s="355"/>
      <c r="V24" s="355"/>
      <c r="W24" s="374"/>
      <c r="X24" s="374"/>
      <c r="Y24" s="374"/>
      <c r="Z24" s="374"/>
      <c r="AA24" s="374"/>
      <c r="AB24" s="374"/>
      <c r="AC24" s="376"/>
      <c r="AD24" s="376"/>
    </row>
    <row r="25" spans="1:30" s="2" customFormat="1" ht="20.25">
      <c r="A25" s="377" t="s">
        <v>14</v>
      </c>
      <c r="B25" s="378"/>
      <c r="C25" s="378"/>
      <c r="D25" s="378"/>
      <c r="E25" s="378"/>
      <c r="F25" s="378"/>
      <c r="G25" s="378"/>
      <c r="H25" s="379"/>
      <c r="I25" s="19"/>
      <c r="J25" s="8"/>
      <c r="K25" s="380"/>
      <c r="L25" s="380"/>
      <c r="M25" s="380"/>
      <c r="N25" s="380"/>
      <c r="O25" s="381"/>
      <c r="P25" s="382"/>
      <c r="Q25" s="382"/>
      <c r="R25" s="140"/>
      <c r="S25" s="140"/>
      <c r="T25" s="140"/>
      <c r="U25" s="140"/>
      <c r="V25" s="140"/>
      <c r="W25" s="106"/>
      <c r="X25" s="106"/>
      <c r="Y25" s="106"/>
      <c r="Z25" s="106"/>
      <c r="AA25" s="106"/>
      <c r="AB25" s="106"/>
      <c r="AC25" s="103"/>
      <c r="AD25" s="103"/>
    </row>
    <row r="26" spans="1:30" s="2" customFormat="1" ht="20.25">
      <c r="A26" s="383" t="s">
        <v>229</v>
      </c>
      <c r="B26" s="384"/>
      <c r="C26" s="384"/>
      <c r="D26" s="384"/>
      <c r="E26" s="384"/>
      <c r="F26" s="384"/>
      <c r="G26" s="384"/>
      <c r="H26" s="385"/>
      <c r="I26" s="133">
        <v>211</v>
      </c>
      <c r="J26" s="9" t="s">
        <v>230</v>
      </c>
      <c r="K26" s="386">
        <f>O26+R26+S26+V26+X26+Y26+T26+AC26</f>
        <v>8483993.09</v>
      </c>
      <c r="L26" s="386"/>
      <c r="M26" s="386"/>
      <c r="N26" s="386"/>
      <c r="O26" s="387">
        <v>8483993.09</v>
      </c>
      <c r="P26" s="372"/>
      <c r="Q26" s="372"/>
      <c r="R26" s="141"/>
      <c r="S26" s="141"/>
      <c r="T26" s="141"/>
      <c r="U26" s="141"/>
      <c r="V26" s="141"/>
      <c r="W26" s="107"/>
      <c r="X26" s="107">
        <v>0</v>
      </c>
      <c r="Y26" s="107"/>
      <c r="Z26" s="107"/>
      <c r="AA26" s="107"/>
      <c r="AB26" s="107"/>
      <c r="AC26" s="73"/>
      <c r="AD26" s="73"/>
    </row>
    <row r="27" spans="1:30" s="2" customFormat="1" ht="20.25">
      <c r="A27" s="383" t="s">
        <v>231</v>
      </c>
      <c r="B27" s="388"/>
      <c r="C27" s="388"/>
      <c r="D27" s="388"/>
      <c r="E27" s="388"/>
      <c r="F27" s="388"/>
      <c r="G27" s="388"/>
      <c r="H27" s="389"/>
      <c r="I27" s="133">
        <v>212</v>
      </c>
      <c r="J27" s="9" t="s">
        <v>232</v>
      </c>
      <c r="K27" s="386">
        <f>O27+R27+S27+V27+X27+Y27+T27+AC27</f>
        <v>0</v>
      </c>
      <c r="L27" s="386"/>
      <c r="M27" s="386"/>
      <c r="N27" s="386"/>
      <c r="O27" s="387">
        <v>0</v>
      </c>
      <c r="P27" s="372"/>
      <c r="Q27" s="372"/>
      <c r="R27" s="141"/>
      <c r="S27" s="141"/>
      <c r="T27" s="141"/>
      <c r="U27" s="141"/>
      <c r="V27" s="141"/>
      <c r="W27" s="107"/>
      <c r="X27" s="107"/>
      <c r="Y27" s="107"/>
      <c r="Z27" s="107"/>
      <c r="AA27" s="107"/>
      <c r="AB27" s="107"/>
      <c r="AC27" s="73"/>
      <c r="AD27" s="73"/>
    </row>
    <row r="28" spans="1:30" s="2" customFormat="1" ht="36.75" customHeight="1">
      <c r="A28" s="383" t="s">
        <v>233</v>
      </c>
      <c r="B28" s="388"/>
      <c r="C28" s="388"/>
      <c r="D28" s="388"/>
      <c r="E28" s="388"/>
      <c r="F28" s="388"/>
      <c r="G28" s="388"/>
      <c r="H28" s="389"/>
      <c r="I28" s="133">
        <v>213</v>
      </c>
      <c r="J28" s="9" t="s">
        <v>234</v>
      </c>
      <c r="K28" s="386">
        <f>O28+R28+S28+V28+X28+Y28+T28+AC28</f>
        <v>2562165.91</v>
      </c>
      <c r="L28" s="386"/>
      <c r="M28" s="386"/>
      <c r="N28" s="386"/>
      <c r="O28" s="387">
        <v>2562165.91</v>
      </c>
      <c r="P28" s="372"/>
      <c r="Q28" s="372"/>
      <c r="R28" s="141"/>
      <c r="S28" s="141"/>
      <c r="T28" s="141"/>
      <c r="U28" s="141"/>
      <c r="V28" s="141"/>
      <c r="W28" s="107"/>
      <c r="X28" s="107">
        <v>0</v>
      </c>
      <c r="Y28" s="107"/>
      <c r="Z28" s="107"/>
      <c r="AA28" s="107"/>
      <c r="AB28" s="107"/>
      <c r="AC28" s="73"/>
      <c r="AD28" s="73"/>
    </row>
    <row r="29" spans="1:30" s="2" customFormat="1" ht="40.5" customHeight="1">
      <c r="A29" s="390" t="s">
        <v>235</v>
      </c>
      <c r="B29" s="391"/>
      <c r="C29" s="391"/>
      <c r="D29" s="391"/>
      <c r="E29" s="391"/>
      <c r="F29" s="391"/>
      <c r="G29" s="391"/>
      <c r="H29" s="392"/>
      <c r="I29" s="38">
        <v>220</v>
      </c>
      <c r="J29" s="8"/>
      <c r="K29" s="328">
        <f>O29+R29+S29+T29+U29+V29+W29+X29+Y29+AA29+AB29</f>
        <v>0</v>
      </c>
      <c r="L29" s="328"/>
      <c r="M29" s="328"/>
      <c r="N29" s="328"/>
      <c r="O29" s="393"/>
      <c r="P29" s="394"/>
      <c r="Q29" s="395"/>
      <c r="R29" s="128"/>
      <c r="S29" s="128"/>
      <c r="T29" s="128"/>
      <c r="U29" s="128"/>
      <c r="V29" s="128"/>
      <c r="W29" s="128"/>
      <c r="X29" s="128"/>
      <c r="Y29" s="128"/>
      <c r="Z29" s="128" t="e">
        <f>#REF!+Z36</f>
        <v>#REF!</v>
      </c>
      <c r="AA29" s="128"/>
      <c r="AB29" s="128"/>
      <c r="AC29" s="103">
        <f>AC40+AC41+AC42+AC43+AC46+AC44</f>
        <v>0</v>
      </c>
      <c r="AD29" s="103">
        <f>AD40+AD41+AD42+AD43+AD46+AD44</f>
        <v>0</v>
      </c>
    </row>
    <row r="30" spans="1:30" s="2" customFormat="1" ht="20.25">
      <c r="A30" s="377" t="s">
        <v>14</v>
      </c>
      <c r="B30" s="378"/>
      <c r="C30" s="378"/>
      <c r="D30" s="378"/>
      <c r="E30" s="378"/>
      <c r="F30" s="378"/>
      <c r="G30" s="378"/>
      <c r="H30" s="379"/>
      <c r="I30" s="19"/>
      <c r="J30" s="8"/>
      <c r="K30" s="355"/>
      <c r="L30" s="355"/>
      <c r="M30" s="355"/>
      <c r="N30" s="355"/>
      <c r="O30" s="356"/>
      <c r="P30" s="372"/>
      <c r="Q30" s="372"/>
      <c r="R30" s="141"/>
      <c r="S30" s="141"/>
      <c r="T30" s="141"/>
      <c r="U30" s="107"/>
      <c r="V30" s="107"/>
      <c r="W30" s="105"/>
      <c r="X30" s="105"/>
      <c r="Y30" s="105"/>
      <c r="Z30" s="105"/>
      <c r="AA30" s="105"/>
      <c r="AB30" s="105"/>
      <c r="AC30" s="103"/>
      <c r="AD30" s="103"/>
    </row>
    <row r="31" spans="1:30" s="2" customFormat="1" ht="20.25" customHeight="1">
      <c r="A31" s="396" t="s">
        <v>242</v>
      </c>
      <c r="B31" s="397"/>
      <c r="C31" s="397"/>
      <c r="D31" s="397"/>
      <c r="E31" s="397"/>
      <c r="F31" s="397"/>
      <c r="G31" s="397"/>
      <c r="H31" s="398"/>
      <c r="I31" s="38">
        <v>230</v>
      </c>
      <c r="J31" s="54"/>
      <c r="K31" s="399">
        <f>O31+R31+S31+T31+V31+X31+Y31+AC31+AA31+AB31</f>
        <v>0</v>
      </c>
      <c r="L31" s="399"/>
      <c r="M31" s="399"/>
      <c r="N31" s="399"/>
      <c r="O31" s="400">
        <f>O32+O33+O34+O35</f>
        <v>0</v>
      </c>
      <c r="P31" s="401"/>
      <c r="Q31" s="401"/>
      <c r="R31" s="142">
        <f aca="true" t="shared" si="2" ref="R31:AB31">R32+R33+R34+R35</f>
        <v>0</v>
      </c>
      <c r="S31" s="142">
        <f t="shared" si="2"/>
        <v>0</v>
      </c>
      <c r="T31" s="142">
        <f t="shared" si="2"/>
        <v>0</v>
      </c>
      <c r="U31" s="143">
        <f t="shared" si="2"/>
        <v>0</v>
      </c>
      <c r="V31" s="143">
        <f t="shared" si="2"/>
        <v>0</v>
      </c>
      <c r="W31" s="143">
        <f t="shared" si="2"/>
        <v>0</v>
      </c>
      <c r="X31" s="143">
        <f t="shared" si="2"/>
        <v>0</v>
      </c>
      <c r="Y31" s="143">
        <f t="shared" si="2"/>
        <v>0</v>
      </c>
      <c r="Z31" s="143">
        <f t="shared" si="2"/>
        <v>0</v>
      </c>
      <c r="AA31" s="143">
        <f t="shared" si="2"/>
        <v>0</v>
      </c>
      <c r="AB31" s="143">
        <f t="shared" si="2"/>
        <v>0</v>
      </c>
      <c r="AC31" s="103"/>
      <c r="AD31" s="103"/>
    </row>
    <row r="32" spans="1:30" s="2" customFormat="1" ht="20.25" customHeight="1">
      <c r="A32" s="383" t="s">
        <v>243</v>
      </c>
      <c r="B32" s="388"/>
      <c r="C32" s="388"/>
      <c r="D32" s="388"/>
      <c r="E32" s="388"/>
      <c r="F32" s="388"/>
      <c r="G32" s="388"/>
      <c r="H32" s="389"/>
      <c r="I32" s="136">
        <v>231</v>
      </c>
      <c r="J32" s="144" t="s">
        <v>236</v>
      </c>
      <c r="K32" s="399">
        <f>O32+R32+S32+T32+V32+X32+Y32+AC32+AA32+AB32</f>
        <v>0</v>
      </c>
      <c r="L32" s="399"/>
      <c r="M32" s="399"/>
      <c r="N32" s="399"/>
      <c r="O32" s="400">
        <v>0</v>
      </c>
      <c r="P32" s="334"/>
      <c r="Q32" s="334"/>
      <c r="R32" s="142"/>
      <c r="S32" s="145"/>
      <c r="T32" s="145"/>
      <c r="U32" s="146"/>
      <c r="V32" s="146"/>
      <c r="W32" s="147"/>
      <c r="X32" s="147"/>
      <c r="Y32" s="147"/>
      <c r="Z32" s="147"/>
      <c r="AA32" s="147"/>
      <c r="AB32" s="147"/>
      <c r="AC32" s="148"/>
      <c r="AD32" s="148"/>
    </row>
    <row r="33" spans="1:30" s="2" customFormat="1" ht="20.25" customHeight="1">
      <c r="A33" s="383" t="s">
        <v>244</v>
      </c>
      <c r="B33" s="388"/>
      <c r="C33" s="388"/>
      <c r="D33" s="388"/>
      <c r="E33" s="388"/>
      <c r="F33" s="388"/>
      <c r="G33" s="388"/>
      <c r="H33" s="389"/>
      <c r="I33" s="136">
        <v>232</v>
      </c>
      <c r="J33" s="144" t="s">
        <v>236</v>
      </c>
      <c r="K33" s="399">
        <f>O33+R33+S33+T33+V33+X33+Y33+AC33+AA33+AB33</f>
        <v>0</v>
      </c>
      <c r="L33" s="399"/>
      <c r="M33" s="399"/>
      <c r="N33" s="399"/>
      <c r="O33" s="400">
        <v>0</v>
      </c>
      <c r="P33" s="334"/>
      <c r="Q33" s="334"/>
      <c r="R33" s="142"/>
      <c r="S33" s="145"/>
      <c r="T33" s="145">
        <v>0</v>
      </c>
      <c r="U33" s="146"/>
      <c r="V33" s="146"/>
      <c r="W33" s="147"/>
      <c r="X33" s="147"/>
      <c r="Y33" s="147"/>
      <c r="Z33" s="147"/>
      <c r="AA33" s="147"/>
      <c r="AB33" s="147"/>
      <c r="AC33" s="148"/>
      <c r="AD33" s="148"/>
    </row>
    <row r="34" spans="1:30" s="2" customFormat="1" ht="20.25" customHeight="1">
      <c r="A34" s="383" t="s">
        <v>245</v>
      </c>
      <c r="B34" s="388"/>
      <c r="C34" s="388"/>
      <c r="D34" s="388"/>
      <c r="E34" s="388"/>
      <c r="F34" s="388"/>
      <c r="G34" s="388"/>
      <c r="H34" s="389"/>
      <c r="I34" s="136">
        <v>233</v>
      </c>
      <c r="J34" s="144" t="s">
        <v>246</v>
      </c>
      <c r="K34" s="399">
        <f>O34+R34+S34+T34+V34+X34+Y34+AC34+AA34+AB34</f>
        <v>0</v>
      </c>
      <c r="L34" s="399"/>
      <c r="M34" s="399"/>
      <c r="N34" s="399"/>
      <c r="O34" s="400">
        <v>0</v>
      </c>
      <c r="P34" s="334"/>
      <c r="Q34" s="334"/>
      <c r="R34" s="142"/>
      <c r="S34" s="145"/>
      <c r="T34" s="145"/>
      <c r="U34" s="146"/>
      <c r="V34" s="146"/>
      <c r="W34" s="147"/>
      <c r="X34" s="147"/>
      <c r="Y34" s="147"/>
      <c r="Z34" s="147"/>
      <c r="AA34" s="147"/>
      <c r="AB34" s="147"/>
      <c r="AC34" s="148"/>
      <c r="AD34" s="148"/>
    </row>
    <row r="35" spans="1:30" s="2" customFormat="1" ht="20.25" customHeight="1">
      <c r="A35" s="383" t="s">
        <v>247</v>
      </c>
      <c r="B35" s="388"/>
      <c r="C35" s="388"/>
      <c r="D35" s="388"/>
      <c r="E35" s="388"/>
      <c r="F35" s="388"/>
      <c r="G35" s="388"/>
      <c r="H35" s="389"/>
      <c r="I35" s="136">
        <v>234</v>
      </c>
      <c r="J35" s="144" t="s">
        <v>248</v>
      </c>
      <c r="K35" s="399">
        <f>O35+R35+S35+T35+V35+X35+Y35+AC35+AA35+AB35</f>
        <v>0</v>
      </c>
      <c r="L35" s="399"/>
      <c r="M35" s="399"/>
      <c r="N35" s="399"/>
      <c r="O35" s="400">
        <v>0</v>
      </c>
      <c r="P35" s="334"/>
      <c r="Q35" s="334"/>
      <c r="R35" s="142"/>
      <c r="S35" s="145"/>
      <c r="T35" s="145"/>
      <c r="U35" s="146"/>
      <c r="V35" s="146"/>
      <c r="W35" s="147"/>
      <c r="X35" s="147">
        <v>0</v>
      </c>
      <c r="Y35" s="147"/>
      <c r="Z35" s="147"/>
      <c r="AA35" s="147"/>
      <c r="AB35" s="147"/>
      <c r="AC35" s="148"/>
      <c r="AD35" s="148"/>
    </row>
    <row r="36" spans="1:30" s="2" customFormat="1" ht="20.25" customHeight="1">
      <c r="A36" s="402" t="s">
        <v>139</v>
      </c>
      <c r="B36" s="403"/>
      <c r="C36" s="403"/>
      <c r="D36" s="403"/>
      <c r="E36" s="403"/>
      <c r="F36" s="403"/>
      <c r="G36" s="403"/>
      <c r="H36" s="404"/>
      <c r="I36" s="364">
        <v>240</v>
      </c>
      <c r="J36" s="138"/>
      <c r="K36" s="366">
        <f>O36+R36+S36+T36+V36+X36+Y36+AA36+AB36+AD36</f>
        <v>0</v>
      </c>
      <c r="L36" s="367"/>
      <c r="M36" s="367"/>
      <c r="N36" s="368"/>
      <c r="O36" s="356">
        <v>0</v>
      </c>
      <c r="P36" s="372"/>
      <c r="Q36" s="372"/>
      <c r="R36" s="408"/>
      <c r="S36" s="409"/>
      <c r="T36" s="409"/>
      <c r="U36" s="386"/>
      <c r="V36" s="386"/>
      <c r="W36" s="373"/>
      <c r="X36" s="373"/>
      <c r="Y36" s="373"/>
      <c r="Z36" s="373"/>
      <c r="AA36" s="373"/>
      <c r="AB36" s="373"/>
      <c r="AC36" s="375"/>
      <c r="AD36" s="375"/>
    </row>
    <row r="37" spans="1:30" s="2" customFormat="1" ht="19.5" customHeight="1">
      <c r="A37" s="405"/>
      <c r="B37" s="406"/>
      <c r="C37" s="406"/>
      <c r="D37" s="406"/>
      <c r="E37" s="406"/>
      <c r="F37" s="406"/>
      <c r="G37" s="406"/>
      <c r="H37" s="407"/>
      <c r="I37" s="365"/>
      <c r="J37" s="139"/>
      <c r="K37" s="369"/>
      <c r="L37" s="370"/>
      <c r="M37" s="370"/>
      <c r="N37" s="371"/>
      <c r="O37" s="372"/>
      <c r="P37" s="372"/>
      <c r="Q37" s="372"/>
      <c r="R37" s="408"/>
      <c r="S37" s="410"/>
      <c r="T37" s="410"/>
      <c r="U37" s="386"/>
      <c r="V37" s="386"/>
      <c r="W37" s="374"/>
      <c r="X37" s="374"/>
      <c r="Y37" s="374"/>
      <c r="Z37" s="374"/>
      <c r="AA37" s="374"/>
      <c r="AB37" s="374"/>
      <c r="AC37" s="376"/>
      <c r="AD37" s="376"/>
    </row>
    <row r="38" spans="1:30" s="2" customFormat="1" ht="36.75" customHeight="1">
      <c r="A38" s="411" t="s">
        <v>140</v>
      </c>
      <c r="B38" s="412"/>
      <c r="C38" s="412"/>
      <c r="D38" s="412"/>
      <c r="E38" s="412"/>
      <c r="F38" s="412"/>
      <c r="G38" s="412"/>
      <c r="H38" s="413"/>
      <c r="I38" s="38">
        <v>250</v>
      </c>
      <c r="J38" s="8"/>
      <c r="K38" s="355">
        <f>O38+R38+S38+T38+U38+V38+W38+X38+Y38+AA38+AB38+AC38+AD38</f>
        <v>0</v>
      </c>
      <c r="L38" s="355"/>
      <c r="M38" s="355"/>
      <c r="N38" s="355"/>
      <c r="O38" s="356">
        <v>0</v>
      </c>
      <c r="P38" s="357"/>
      <c r="Q38" s="357"/>
      <c r="R38" s="77">
        <v>0</v>
      </c>
      <c r="S38" s="77">
        <v>0</v>
      </c>
      <c r="T38" s="77">
        <v>0</v>
      </c>
      <c r="U38" s="107">
        <v>0</v>
      </c>
      <c r="V38" s="107">
        <v>0</v>
      </c>
      <c r="W38" s="105">
        <v>0</v>
      </c>
      <c r="X38" s="105">
        <v>0</v>
      </c>
      <c r="Y38" s="105">
        <v>0</v>
      </c>
      <c r="Z38" s="105"/>
      <c r="AA38" s="105">
        <v>0</v>
      </c>
      <c r="AB38" s="105">
        <v>0</v>
      </c>
      <c r="AC38" s="103"/>
      <c r="AD38" s="103"/>
    </row>
    <row r="39" spans="1:30" s="2" customFormat="1" ht="36.75" customHeight="1">
      <c r="A39" s="390" t="s">
        <v>237</v>
      </c>
      <c r="B39" s="414"/>
      <c r="C39" s="414"/>
      <c r="D39" s="414"/>
      <c r="E39" s="414"/>
      <c r="F39" s="414"/>
      <c r="G39" s="414"/>
      <c r="H39" s="415"/>
      <c r="I39" s="38">
        <v>260</v>
      </c>
      <c r="J39" s="8" t="s">
        <v>134</v>
      </c>
      <c r="K39" s="328">
        <f>K40+K41+K42+K43+K44+K46+K47+K48</f>
        <v>3893452</v>
      </c>
      <c r="L39" s="328"/>
      <c r="M39" s="328"/>
      <c r="N39" s="328"/>
      <c r="O39" s="329">
        <f>O40+O41+O42+O43+O44+O46+O47+O48</f>
        <v>3424442</v>
      </c>
      <c r="P39" s="330"/>
      <c r="Q39" s="330"/>
      <c r="R39" s="127">
        <f aca="true" t="shared" si="3" ref="R39:AB39">R40+R41+R42+R43+R44+R46+R47+R48</f>
        <v>298640</v>
      </c>
      <c r="S39" s="127">
        <f t="shared" si="3"/>
        <v>0</v>
      </c>
      <c r="T39" s="127">
        <f t="shared" si="3"/>
        <v>170370</v>
      </c>
      <c r="U39" s="127">
        <f t="shared" si="3"/>
        <v>0</v>
      </c>
      <c r="V39" s="127">
        <f t="shared" si="3"/>
        <v>0</v>
      </c>
      <c r="W39" s="127">
        <f t="shared" si="3"/>
        <v>0</v>
      </c>
      <c r="X39" s="127">
        <f t="shared" si="3"/>
        <v>0</v>
      </c>
      <c r="Y39" s="127">
        <f t="shared" si="3"/>
        <v>0</v>
      </c>
      <c r="Z39" s="127">
        <f t="shared" si="3"/>
        <v>0</v>
      </c>
      <c r="AA39" s="127">
        <f t="shared" si="3"/>
        <v>0</v>
      </c>
      <c r="AB39" s="127">
        <f t="shared" si="3"/>
        <v>0</v>
      </c>
      <c r="AC39" s="130">
        <f>AC40+AC41+AC42+AC43+AC44+AC46</f>
        <v>0</v>
      </c>
      <c r="AD39" s="130">
        <f>AD40+AD41+AD42+AD43+AD44+AD46</f>
        <v>0</v>
      </c>
    </row>
    <row r="40" spans="1:30" s="2" customFormat="1" ht="20.25">
      <c r="A40" s="411" t="s">
        <v>135</v>
      </c>
      <c r="B40" s="412"/>
      <c r="C40" s="412"/>
      <c r="D40" s="412"/>
      <c r="E40" s="412"/>
      <c r="F40" s="412"/>
      <c r="G40" s="412"/>
      <c r="H40" s="413"/>
      <c r="I40" s="133">
        <v>261</v>
      </c>
      <c r="J40" s="9" t="s">
        <v>238</v>
      </c>
      <c r="K40" s="416">
        <f aca="true" t="shared" si="4" ref="K40:K49">O40+R40+S40+T40+U40+V40+W40+X40+Y40+AA40+AB40</f>
        <v>44936</v>
      </c>
      <c r="L40" s="416"/>
      <c r="M40" s="416"/>
      <c r="N40" s="416"/>
      <c r="O40" s="339">
        <f>15000+29936</f>
        <v>44936</v>
      </c>
      <c r="P40" s="417"/>
      <c r="Q40" s="417"/>
      <c r="R40" s="149"/>
      <c r="S40" s="108"/>
      <c r="T40" s="149"/>
      <c r="U40" s="108"/>
      <c r="V40" s="108"/>
      <c r="W40" s="108"/>
      <c r="X40" s="108"/>
      <c r="Y40" s="108"/>
      <c r="Z40" s="108"/>
      <c r="AA40" s="108"/>
      <c r="AB40" s="108"/>
      <c r="AC40" s="73"/>
      <c r="AD40" s="73"/>
    </row>
    <row r="41" spans="1:30" s="2" customFormat="1" ht="20.25">
      <c r="A41" s="411" t="s">
        <v>136</v>
      </c>
      <c r="B41" s="412"/>
      <c r="C41" s="412"/>
      <c r="D41" s="412"/>
      <c r="E41" s="412"/>
      <c r="F41" s="412"/>
      <c r="G41" s="412"/>
      <c r="H41" s="413"/>
      <c r="I41" s="133">
        <v>262</v>
      </c>
      <c r="J41" s="9" t="s">
        <v>238</v>
      </c>
      <c r="K41" s="416">
        <f t="shared" si="4"/>
        <v>0</v>
      </c>
      <c r="L41" s="416"/>
      <c r="M41" s="416"/>
      <c r="N41" s="416"/>
      <c r="O41" s="339">
        <v>0</v>
      </c>
      <c r="P41" s="417"/>
      <c r="Q41" s="417"/>
      <c r="R41" s="149"/>
      <c r="S41" s="108"/>
      <c r="T41" s="149"/>
      <c r="U41" s="108"/>
      <c r="V41" s="108"/>
      <c r="W41" s="108"/>
      <c r="X41" s="108"/>
      <c r="Y41" s="108"/>
      <c r="Z41" s="108"/>
      <c r="AA41" s="108"/>
      <c r="AB41" s="108"/>
      <c r="AC41" s="73"/>
      <c r="AD41" s="73"/>
    </row>
    <row r="42" spans="1:30" s="2" customFormat="1" ht="20.25">
      <c r="A42" s="411" t="s">
        <v>239</v>
      </c>
      <c r="B42" s="412"/>
      <c r="C42" s="412"/>
      <c r="D42" s="412"/>
      <c r="E42" s="412"/>
      <c r="F42" s="412"/>
      <c r="G42" s="412"/>
      <c r="H42" s="413"/>
      <c r="I42" s="133">
        <v>263</v>
      </c>
      <c r="J42" s="9" t="s">
        <v>238</v>
      </c>
      <c r="K42" s="416">
        <f t="shared" si="4"/>
        <v>2548830</v>
      </c>
      <c r="L42" s="416"/>
      <c r="M42" s="416"/>
      <c r="N42" s="416"/>
      <c r="O42" s="339">
        <f>199160+2230763+41388+77519</f>
        <v>2548830</v>
      </c>
      <c r="P42" s="417"/>
      <c r="Q42" s="417"/>
      <c r="R42" s="149"/>
      <c r="S42" s="108"/>
      <c r="T42" s="149"/>
      <c r="U42" s="108"/>
      <c r="V42" s="108"/>
      <c r="W42" s="108"/>
      <c r="X42" s="108"/>
      <c r="Y42" s="108">
        <v>0</v>
      </c>
      <c r="Z42" s="108"/>
      <c r="AA42" s="108"/>
      <c r="AB42" s="108"/>
      <c r="AC42" s="73"/>
      <c r="AD42" s="73"/>
    </row>
    <row r="43" spans="1:30" s="2" customFormat="1" ht="20.25">
      <c r="A43" s="411" t="s">
        <v>137</v>
      </c>
      <c r="B43" s="412"/>
      <c r="C43" s="412"/>
      <c r="D43" s="412"/>
      <c r="E43" s="412"/>
      <c r="F43" s="412"/>
      <c r="G43" s="412"/>
      <c r="H43" s="413"/>
      <c r="I43" s="133">
        <v>264</v>
      </c>
      <c r="J43" s="9" t="s">
        <v>238</v>
      </c>
      <c r="K43" s="416">
        <f t="shared" si="4"/>
        <v>0</v>
      </c>
      <c r="L43" s="416"/>
      <c r="M43" s="416"/>
      <c r="N43" s="416"/>
      <c r="O43" s="339"/>
      <c r="P43" s="417"/>
      <c r="Q43" s="417"/>
      <c r="R43" s="149"/>
      <c r="S43" s="108"/>
      <c r="T43" s="149"/>
      <c r="U43" s="108"/>
      <c r="V43" s="108"/>
      <c r="W43" s="108"/>
      <c r="X43" s="108"/>
      <c r="Y43" s="108"/>
      <c r="Z43" s="108"/>
      <c r="AA43" s="108"/>
      <c r="AB43" s="108"/>
      <c r="AC43" s="73"/>
      <c r="AD43" s="73"/>
    </row>
    <row r="44" spans="1:30" s="2" customFormat="1" ht="22.5" customHeight="1">
      <c r="A44" s="411" t="s">
        <v>240</v>
      </c>
      <c r="B44" s="412"/>
      <c r="C44" s="412"/>
      <c r="D44" s="412"/>
      <c r="E44" s="412"/>
      <c r="F44" s="412"/>
      <c r="G44" s="412"/>
      <c r="H44" s="413"/>
      <c r="I44" s="133">
        <v>265</v>
      </c>
      <c r="J44" s="9" t="s">
        <v>238</v>
      </c>
      <c r="K44" s="416">
        <f t="shared" si="4"/>
        <v>129200</v>
      </c>
      <c r="L44" s="416"/>
      <c r="M44" s="416"/>
      <c r="N44" s="416"/>
      <c r="O44" s="339">
        <f>45000+24000+50000+4200+6000</f>
        <v>129200</v>
      </c>
      <c r="P44" s="330"/>
      <c r="Q44" s="330"/>
      <c r="R44" s="135"/>
      <c r="S44" s="135"/>
      <c r="T44" s="135"/>
      <c r="U44" s="108"/>
      <c r="V44" s="108"/>
      <c r="W44" s="108"/>
      <c r="X44" s="108"/>
      <c r="Y44" s="108">
        <v>0</v>
      </c>
      <c r="Z44" s="108"/>
      <c r="AA44" s="108">
        <v>0</v>
      </c>
      <c r="AB44" s="108"/>
      <c r="AC44" s="73"/>
      <c r="AD44" s="73"/>
    </row>
    <row r="45" spans="1:30" s="2" customFormat="1" ht="18" customHeight="1">
      <c r="A45" s="411" t="s">
        <v>34</v>
      </c>
      <c r="B45" s="412"/>
      <c r="C45" s="412"/>
      <c r="D45" s="412"/>
      <c r="E45" s="412"/>
      <c r="F45" s="412"/>
      <c r="G45" s="412"/>
      <c r="H45" s="413"/>
      <c r="I45" s="20"/>
      <c r="J45" s="9"/>
      <c r="K45" s="386">
        <f t="shared" si="4"/>
        <v>0</v>
      </c>
      <c r="L45" s="386"/>
      <c r="M45" s="386"/>
      <c r="N45" s="386"/>
      <c r="O45" s="387"/>
      <c r="P45" s="357"/>
      <c r="Q45" s="357"/>
      <c r="R45" s="150"/>
      <c r="S45" s="150"/>
      <c r="T45" s="150"/>
      <c r="U45" s="107"/>
      <c r="V45" s="107"/>
      <c r="W45" s="107"/>
      <c r="X45" s="107"/>
      <c r="Y45" s="107">
        <v>0</v>
      </c>
      <c r="Z45" s="107"/>
      <c r="AA45" s="107"/>
      <c r="AB45" s="107"/>
      <c r="AC45" s="73"/>
      <c r="AD45" s="73"/>
    </row>
    <row r="46" spans="1:30" s="2" customFormat="1" ht="20.25">
      <c r="A46" s="411" t="s">
        <v>138</v>
      </c>
      <c r="B46" s="412"/>
      <c r="C46" s="412"/>
      <c r="D46" s="412"/>
      <c r="E46" s="412"/>
      <c r="F46" s="412"/>
      <c r="G46" s="412"/>
      <c r="H46" s="413"/>
      <c r="I46" s="133">
        <v>266</v>
      </c>
      <c r="J46" s="9" t="s">
        <v>238</v>
      </c>
      <c r="K46" s="416">
        <f t="shared" si="4"/>
        <v>180309</v>
      </c>
      <c r="L46" s="416"/>
      <c r="M46" s="416"/>
      <c r="N46" s="416"/>
      <c r="O46" s="339">
        <f>40000+10000+3500+39200+5499+37110</f>
        <v>135309</v>
      </c>
      <c r="P46" s="330"/>
      <c r="Q46" s="330"/>
      <c r="R46" s="135"/>
      <c r="S46" s="135"/>
      <c r="T46" s="135">
        <v>45000</v>
      </c>
      <c r="U46" s="108"/>
      <c r="V46" s="108"/>
      <c r="W46" s="108"/>
      <c r="X46" s="108">
        <v>0</v>
      </c>
      <c r="Y46" s="108">
        <v>0</v>
      </c>
      <c r="Z46" s="108"/>
      <c r="AA46" s="108"/>
      <c r="AB46" s="108"/>
      <c r="AC46" s="73"/>
      <c r="AD46" s="73"/>
    </row>
    <row r="47" spans="1:30" s="2" customFormat="1" ht="20.25" customHeight="1">
      <c r="A47" s="411" t="s">
        <v>155</v>
      </c>
      <c r="B47" s="412"/>
      <c r="C47" s="412"/>
      <c r="D47" s="412"/>
      <c r="E47" s="412"/>
      <c r="F47" s="412"/>
      <c r="G47" s="412"/>
      <c r="H47" s="413"/>
      <c r="I47" s="133">
        <v>267</v>
      </c>
      <c r="J47" s="9" t="s">
        <v>238</v>
      </c>
      <c r="K47" s="416">
        <f t="shared" si="4"/>
        <v>199120</v>
      </c>
      <c r="L47" s="416"/>
      <c r="M47" s="416"/>
      <c r="N47" s="416"/>
      <c r="O47" s="418">
        <v>199120</v>
      </c>
      <c r="P47" s="419"/>
      <c r="Q47" s="420"/>
      <c r="R47" s="135"/>
      <c r="S47" s="135">
        <v>0</v>
      </c>
      <c r="T47" s="135">
        <v>0</v>
      </c>
      <c r="U47" s="108"/>
      <c r="V47" s="108"/>
      <c r="W47" s="108">
        <v>0</v>
      </c>
      <c r="X47" s="108">
        <v>0</v>
      </c>
      <c r="Y47" s="108"/>
      <c r="Z47" s="108">
        <v>0</v>
      </c>
      <c r="AA47" s="108">
        <v>0</v>
      </c>
      <c r="AB47" s="108">
        <v>0</v>
      </c>
      <c r="AC47" s="103">
        <v>0</v>
      </c>
      <c r="AD47" s="103">
        <v>0</v>
      </c>
    </row>
    <row r="48" spans="1:30" s="2" customFormat="1" ht="20.25" customHeight="1">
      <c r="A48" s="411" t="s">
        <v>241</v>
      </c>
      <c r="B48" s="412"/>
      <c r="C48" s="412"/>
      <c r="D48" s="412"/>
      <c r="E48" s="412"/>
      <c r="F48" s="412"/>
      <c r="G48" s="412"/>
      <c r="H48" s="413"/>
      <c r="I48" s="133">
        <v>268</v>
      </c>
      <c r="J48" s="9" t="s">
        <v>238</v>
      </c>
      <c r="K48" s="416">
        <f t="shared" si="4"/>
        <v>791057</v>
      </c>
      <c r="L48" s="416"/>
      <c r="M48" s="416"/>
      <c r="N48" s="416"/>
      <c r="O48" s="418">
        <f>45000+4000+24747+293300</f>
        <v>367047</v>
      </c>
      <c r="P48" s="419"/>
      <c r="Q48" s="420"/>
      <c r="R48" s="135">
        <f>81290+217350</f>
        <v>298640</v>
      </c>
      <c r="S48" s="135">
        <v>0</v>
      </c>
      <c r="T48" s="135">
        <v>125370</v>
      </c>
      <c r="U48" s="108"/>
      <c r="V48" s="108"/>
      <c r="W48" s="108">
        <v>0</v>
      </c>
      <c r="X48" s="108">
        <v>0</v>
      </c>
      <c r="Y48" s="108"/>
      <c r="Z48" s="108">
        <v>0</v>
      </c>
      <c r="AA48" s="108">
        <v>0</v>
      </c>
      <c r="AB48" s="108">
        <v>0</v>
      </c>
      <c r="AC48" s="103">
        <v>0</v>
      </c>
      <c r="AD48" s="103">
        <v>0</v>
      </c>
    </row>
    <row r="49" spans="1:30" s="2" customFormat="1" ht="20.25" customHeight="1">
      <c r="A49" s="411" t="s">
        <v>35</v>
      </c>
      <c r="B49" s="412"/>
      <c r="C49" s="412"/>
      <c r="D49" s="412"/>
      <c r="E49" s="412"/>
      <c r="F49" s="412"/>
      <c r="G49" s="412"/>
      <c r="H49" s="413"/>
      <c r="I49" s="20"/>
      <c r="J49" s="9"/>
      <c r="K49" s="416">
        <f t="shared" si="4"/>
        <v>448757</v>
      </c>
      <c r="L49" s="416"/>
      <c r="M49" s="416"/>
      <c r="N49" s="416"/>
      <c r="O49" s="418">
        <v>24747</v>
      </c>
      <c r="P49" s="419"/>
      <c r="Q49" s="420"/>
      <c r="R49" s="135">
        <f>81290+217350</f>
        <v>298640</v>
      </c>
      <c r="S49" s="127"/>
      <c r="T49" s="127">
        <v>125370</v>
      </c>
      <c r="U49" s="108"/>
      <c r="V49" s="108"/>
      <c r="W49" s="128">
        <v>0</v>
      </c>
      <c r="X49" s="128">
        <v>0</v>
      </c>
      <c r="Y49" s="128">
        <v>0</v>
      </c>
      <c r="Z49" s="128">
        <v>0</v>
      </c>
      <c r="AA49" s="128">
        <v>0</v>
      </c>
      <c r="AB49" s="128">
        <v>0</v>
      </c>
      <c r="AC49" s="103">
        <v>0</v>
      </c>
      <c r="AD49" s="103">
        <v>0</v>
      </c>
    </row>
    <row r="50" spans="1:30" s="2" customFormat="1" ht="40.5" customHeight="1">
      <c r="A50" s="390" t="s">
        <v>150</v>
      </c>
      <c r="B50" s="391"/>
      <c r="C50" s="391"/>
      <c r="D50" s="391"/>
      <c r="E50" s="391"/>
      <c r="F50" s="391"/>
      <c r="G50" s="391"/>
      <c r="H50" s="392"/>
      <c r="I50" s="38">
        <v>300</v>
      </c>
      <c r="J50" s="8" t="s">
        <v>134</v>
      </c>
      <c r="K50" s="328">
        <f>K52+K53</f>
        <v>0</v>
      </c>
      <c r="L50" s="328"/>
      <c r="M50" s="328"/>
      <c r="N50" s="328"/>
      <c r="O50" s="329">
        <f>O52+O53</f>
        <v>0</v>
      </c>
      <c r="P50" s="330"/>
      <c r="Q50" s="330"/>
      <c r="R50" s="127">
        <f aca="true" t="shared" si="5" ref="R50:AB50">R52+R53</f>
        <v>0</v>
      </c>
      <c r="S50" s="127">
        <f t="shared" si="5"/>
        <v>0</v>
      </c>
      <c r="T50" s="127">
        <f t="shared" si="5"/>
        <v>0</v>
      </c>
      <c r="U50" s="127">
        <f t="shared" si="5"/>
        <v>0</v>
      </c>
      <c r="V50" s="127">
        <f t="shared" si="5"/>
        <v>0</v>
      </c>
      <c r="W50" s="127">
        <f t="shared" si="5"/>
        <v>0</v>
      </c>
      <c r="X50" s="127">
        <f t="shared" si="5"/>
        <v>0</v>
      </c>
      <c r="Y50" s="127">
        <f t="shared" si="5"/>
        <v>0</v>
      </c>
      <c r="Z50" s="127" t="e">
        <f t="shared" si="5"/>
        <v>#REF!</v>
      </c>
      <c r="AA50" s="127">
        <f t="shared" si="5"/>
        <v>0</v>
      </c>
      <c r="AB50" s="127">
        <f t="shared" si="5"/>
        <v>0</v>
      </c>
      <c r="AC50" s="130" t="e">
        <f>AC52+AC53+#REF!</f>
        <v>#REF!</v>
      </c>
      <c r="AD50" s="130" t="e">
        <f>AD52+AD53+#REF!</f>
        <v>#REF!</v>
      </c>
    </row>
    <row r="51" spans="1:30" s="2" customFormat="1" ht="20.25">
      <c r="A51" s="377" t="s">
        <v>14</v>
      </c>
      <c r="B51" s="378"/>
      <c r="C51" s="378"/>
      <c r="D51" s="378"/>
      <c r="E51" s="378"/>
      <c r="F51" s="378"/>
      <c r="G51" s="378"/>
      <c r="H51" s="379"/>
      <c r="I51" s="19"/>
      <c r="J51" s="8"/>
      <c r="K51" s="355"/>
      <c r="L51" s="355"/>
      <c r="M51" s="355"/>
      <c r="N51" s="355"/>
      <c r="O51" s="421"/>
      <c r="P51" s="422"/>
      <c r="Q51" s="423"/>
      <c r="R51" s="77"/>
      <c r="S51" s="77"/>
      <c r="T51" s="77"/>
      <c r="U51" s="107"/>
      <c r="V51" s="107"/>
      <c r="W51" s="105"/>
      <c r="X51" s="105"/>
      <c r="Y51" s="105"/>
      <c r="Z51" s="105"/>
      <c r="AA51" s="105"/>
      <c r="AB51" s="105"/>
      <c r="AC51" s="103"/>
      <c r="AD51" s="103"/>
    </row>
    <row r="52" spans="1:30" s="2" customFormat="1" ht="20.25" customHeight="1">
      <c r="A52" s="411" t="s">
        <v>153</v>
      </c>
      <c r="B52" s="412"/>
      <c r="C52" s="412"/>
      <c r="D52" s="412"/>
      <c r="E52" s="412"/>
      <c r="F52" s="412"/>
      <c r="G52" s="412"/>
      <c r="H52" s="413"/>
      <c r="I52" s="133">
        <v>310</v>
      </c>
      <c r="J52" s="9"/>
      <c r="K52" s="355">
        <f>O52+R52+S52+T52+U52+V52+W52+X52+Y52+AA52+AB52</f>
        <v>0</v>
      </c>
      <c r="L52" s="355"/>
      <c r="M52" s="355"/>
      <c r="N52" s="355"/>
      <c r="O52" s="421">
        <v>0</v>
      </c>
      <c r="P52" s="422"/>
      <c r="Q52" s="423"/>
      <c r="R52" s="77">
        <v>0</v>
      </c>
      <c r="S52" s="77"/>
      <c r="T52" s="77">
        <v>0</v>
      </c>
      <c r="U52" s="107"/>
      <c r="V52" s="107"/>
      <c r="W52" s="105">
        <v>0</v>
      </c>
      <c r="X52" s="105">
        <v>0</v>
      </c>
      <c r="Y52" s="105">
        <v>0</v>
      </c>
      <c r="Z52" s="105">
        <v>0</v>
      </c>
      <c r="AA52" s="105">
        <v>0</v>
      </c>
      <c r="AB52" s="105">
        <v>0</v>
      </c>
      <c r="AC52" s="103">
        <v>0</v>
      </c>
      <c r="AD52" s="103">
        <v>0</v>
      </c>
    </row>
    <row r="53" spans="1:30" s="2" customFormat="1" ht="20.25" customHeight="1">
      <c r="A53" s="411" t="s">
        <v>154</v>
      </c>
      <c r="B53" s="412"/>
      <c r="C53" s="412"/>
      <c r="D53" s="412"/>
      <c r="E53" s="412"/>
      <c r="F53" s="412"/>
      <c r="G53" s="412"/>
      <c r="H53" s="413"/>
      <c r="I53" s="133">
        <v>320</v>
      </c>
      <c r="J53" s="9"/>
      <c r="K53" s="355">
        <f>O53+R53+S53+T53+U53+V53+W53+X53+Y53+AA53+AB53</f>
        <v>0</v>
      </c>
      <c r="L53" s="355"/>
      <c r="M53" s="355"/>
      <c r="N53" s="355"/>
      <c r="O53" s="421">
        <v>0</v>
      </c>
      <c r="P53" s="422"/>
      <c r="Q53" s="423"/>
      <c r="R53" s="77">
        <v>0</v>
      </c>
      <c r="S53" s="77">
        <v>0</v>
      </c>
      <c r="T53" s="77">
        <v>0</v>
      </c>
      <c r="U53" s="77">
        <v>0</v>
      </c>
      <c r="V53" s="77">
        <v>0</v>
      </c>
      <c r="W53" s="77">
        <v>0</v>
      </c>
      <c r="X53" s="77">
        <v>0</v>
      </c>
      <c r="Y53" s="77">
        <v>0</v>
      </c>
      <c r="Z53" s="77" t="e">
        <f>#REF!</f>
        <v>#REF!</v>
      </c>
      <c r="AA53" s="77">
        <v>0</v>
      </c>
      <c r="AB53" s="77">
        <v>0</v>
      </c>
      <c r="AC53" s="103">
        <v>0</v>
      </c>
      <c r="AD53" s="103">
        <v>0</v>
      </c>
    </row>
    <row r="54" spans="1:30" s="2" customFormat="1" ht="40.5" customHeight="1">
      <c r="A54" s="390" t="s">
        <v>142</v>
      </c>
      <c r="B54" s="391"/>
      <c r="C54" s="391"/>
      <c r="D54" s="391"/>
      <c r="E54" s="391"/>
      <c r="F54" s="391"/>
      <c r="G54" s="391"/>
      <c r="H54" s="392"/>
      <c r="I54" s="38">
        <v>400</v>
      </c>
      <c r="J54" s="8"/>
      <c r="K54" s="355">
        <f>K56+K57</f>
        <v>0</v>
      </c>
      <c r="L54" s="355"/>
      <c r="M54" s="355"/>
      <c r="N54" s="355"/>
      <c r="O54" s="356">
        <f>O56+O57</f>
        <v>0</v>
      </c>
      <c r="P54" s="357"/>
      <c r="Q54" s="357"/>
      <c r="R54" s="77">
        <f aca="true" t="shared" si="6" ref="R54:AD54">R56+R57</f>
        <v>0</v>
      </c>
      <c r="S54" s="77">
        <f t="shared" si="6"/>
        <v>0</v>
      </c>
      <c r="T54" s="77">
        <f t="shared" si="6"/>
        <v>0</v>
      </c>
      <c r="U54" s="77">
        <f t="shared" si="6"/>
        <v>0</v>
      </c>
      <c r="V54" s="77">
        <f t="shared" si="6"/>
        <v>0</v>
      </c>
      <c r="W54" s="77">
        <f t="shared" si="6"/>
        <v>0</v>
      </c>
      <c r="X54" s="77">
        <f t="shared" si="6"/>
        <v>0</v>
      </c>
      <c r="Y54" s="77">
        <f t="shared" si="6"/>
        <v>0</v>
      </c>
      <c r="Z54" s="77">
        <f t="shared" si="6"/>
        <v>0</v>
      </c>
      <c r="AA54" s="77">
        <f t="shared" si="6"/>
        <v>0</v>
      </c>
      <c r="AB54" s="77">
        <f t="shared" si="6"/>
        <v>0</v>
      </c>
      <c r="AC54" s="130">
        <f t="shared" si="6"/>
        <v>0</v>
      </c>
      <c r="AD54" s="130">
        <f t="shared" si="6"/>
        <v>0</v>
      </c>
    </row>
    <row r="55" spans="1:30" s="2" customFormat="1" ht="20.25">
      <c r="A55" s="377" t="s">
        <v>14</v>
      </c>
      <c r="B55" s="378"/>
      <c r="C55" s="378"/>
      <c r="D55" s="378"/>
      <c r="E55" s="378"/>
      <c r="F55" s="378"/>
      <c r="G55" s="378"/>
      <c r="H55" s="379"/>
      <c r="I55" s="19"/>
      <c r="J55" s="8"/>
      <c r="K55" s="355"/>
      <c r="L55" s="355"/>
      <c r="M55" s="355"/>
      <c r="N55" s="355"/>
      <c r="O55" s="421"/>
      <c r="P55" s="422"/>
      <c r="Q55" s="423"/>
      <c r="R55" s="77"/>
      <c r="S55" s="77"/>
      <c r="T55" s="77"/>
      <c r="U55" s="107"/>
      <c r="V55" s="107"/>
      <c r="W55" s="105"/>
      <c r="X55" s="105"/>
      <c r="Y55" s="105"/>
      <c r="Z55" s="105"/>
      <c r="AA55" s="105"/>
      <c r="AB55" s="105"/>
      <c r="AC55" s="103"/>
      <c r="AD55" s="103"/>
    </row>
    <row r="56" spans="1:30" s="2" customFormat="1" ht="33.75" customHeight="1">
      <c r="A56" s="424" t="s">
        <v>141</v>
      </c>
      <c r="B56" s="424"/>
      <c r="C56" s="424"/>
      <c r="D56" s="424"/>
      <c r="E56" s="424"/>
      <c r="F56" s="424"/>
      <c r="G56" s="424"/>
      <c r="H56" s="424"/>
      <c r="I56" s="38">
        <v>410</v>
      </c>
      <c r="J56" s="8"/>
      <c r="K56" s="355">
        <f>O56+R56+S56+T56+U56+V56+W56+X56+Y56+AA56+AB56</f>
        <v>0</v>
      </c>
      <c r="L56" s="355"/>
      <c r="M56" s="355"/>
      <c r="N56" s="355"/>
      <c r="O56" s="356">
        <v>0</v>
      </c>
      <c r="P56" s="357"/>
      <c r="Q56" s="357"/>
      <c r="R56" s="77"/>
      <c r="S56" s="77"/>
      <c r="T56" s="77"/>
      <c r="U56" s="107"/>
      <c r="V56" s="107"/>
      <c r="W56" s="105"/>
      <c r="X56" s="105"/>
      <c r="Y56" s="105"/>
      <c r="Z56" s="105"/>
      <c r="AA56" s="105"/>
      <c r="AB56" s="105"/>
      <c r="AC56" s="103"/>
      <c r="AD56" s="103"/>
    </row>
    <row r="57" spans="1:30" s="2" customFormat="1" ht="33.75" customHeight="1">
      <c r="A57" s="424" t="s">
        <v>143</v>
      </c>
      <c r="B57" s="424"/>
      <c r="C57" s="424"/>
      <c r="D57" s="424"/>
      <c r="E57" s="424"/>
      <c r="F57" s="424"/>
      <c r="G57" s="424"/>
      <c r="H57" s="424"/>
      <c r="I57" s="38">
        <v>420</v>
      </c>
      <c r="J57" s="8"/>
      <c r="K57" s="355">
        <f>O57+R57+S57+T57+U57+V57+W57+X57+Y57+AA57+AB57</f>
        <v>0</v>
      </c>
      <c r="L57" s="355"/>
      <c r="M57" s="355"/>
      <c r="N57" s="355"/>
      <c r="O57" s="356">
        <v>0</v>
      </c>
      <c r="P57" s="357"/>
      <c r="Q57" s="357"/>
      <c r="R57" s="77"/>
      <c r="S57" s="77"/>
      <c r="T57" s="77"/>
      <c r="U57" s="107"/>
      <c r="V57" s="107"/>
      <c r="W57" s="105"/>
      <c r="X57" s="105"/>
      <c r="Y57" s="105"/>
      <c r="Z57" s="105"/>
      <c r="AA57" s="105"/>
      <c r="AB57" s="105"/>
      <c r="AC57" s="103"/>
      <c r="AD57" s="103"/>
    </row>
    <row r="58" spans="1:30" s="151" customFormat="1" ht="20.25">
      <c r="A58" s="327" t="s">
        <v>192</v>
      </c>
      <c r="B58" s="327"/>
      <c r="C58" s="327"/>
      <c r="D58" s="327"/>
      <c r="E58" s="327"/>
      <c r="F58" s="327"/>
      <c r="G58" s="327"/>
      <c r="H58" s="327"/>
      <c r="I58" s="38">
        <v>500</v>
      </c>
      <c r="J58" s="16" t="s">
        <v>134</v>
      </c>
      <c r="K58" s="421">
        <v>0</v>
      </c>
      <c r="L58" s="422"/>
      <c r="M58" s="422"/>
      <c r="N58" s="423"/>
      <c r="O58" s="421">
        <v>0</v>
      </c>
      <c r="P58" s="422"/>
      <c r="Q58" s="423"/>
      <c r="R58" s="77"/>
      <c r="S58" s="77"/>
      <c r="T58" s="77"/>
      <c r="U58" s="77"/>
      <c r="V58" s="77"/>
      <c r="W58" s="77">
        <v>0</v>
      </c>
      <c r="X58" s="77">
        <v>0</v>
      </c>
      <c r="Y58" s="77">
        <v>0</v>
      </c>
      <c r="Z58" s="77">
        <v>0</v>
      </c>
      <c r="AA58" s="77">
        <v>0</v>
      </c>
      <c r="AB58" s="77">
        <v>0</v>
      </c>
      <c r="AC58" s="130">
        <v>0</v>
      </c>
      <c r="AD58" s="130">
        <v>0</v>
      </c>
    </row>
    <row r="59" spans="1:30" s="151" customFormat="1" ht="20.25">
      <c r="A59" s="327" t="s">
        <v>185</v>
      </c>
      <c r="B59" s="327"/>
      <c r="C59" s="327"/>
      <c r="D59" s="327"/>
      <c r="E59" s="327"/>
      <c r="F59" s="327"/>
      <c r="G59" s="327"/>
      <c r="H59" s="327"/>
      <c r="I59" s="38">
        <v>600</v>
      </c>
      <c r="J59" s="8" t="s">
        <v>134</v>
      </c>
      <c r="K59" s="355">
        <f>K58+K12-K21</f>
        <v>0</v>
      </c>
      <c r="L59" s="355"/>
      <c r="M59" s="355"/>
      <c r="N59" s="355"/>
      <c r="O59" s="421">
        <f>O58+O12-O21</f>
        <v>0</v>
      </c>
      <c r="P59" s="422"/>
      <c r="Q59" s="423"/>
      <c r="R59" s="105">
        <f aca="true" t="shared" si="7" ref="R59:W59">R58+R12-R21</f>
        <v>0</v>
      </c>
      <c r="S59" s="105">
        <f t="shared" si="7"/>
        <v>0</v>
      </c>
      <c r="T59" s="105">
        <f t="shared" si="7"/>
        <v>0</v>
      </c>
      <c r="U59" s="105">
        <f t="shared" si="7"/>
        <v>0</v>
      </c>
      <c r="V59" s="105">
        <f t="shared" si="7"/>
        <v>0</v>
      </c>
      <c r="W59" s="105">
        <f t="shared" si="7"/>
        <v>0</v>
      </c>
      <c r="X59" s="105">
        <v>0</v>
      </c>
      <c r="Y59" s="105">
        <f>Y58+Y12-Y21</f>
        <v>0</v>
      </c>
      <c r="Z59" s="105" t="e">
        <f>Z58+Z12-Z21</f>
        <v>#REF!</v>
      </c>
      <c r="AA59" s="105">
        <f>AA58+AA12-AA21</f>
        <v>0</v>
      </c>
      <c r="AB59" s="105">
        <f>AB58+AB12-AB21</f>
        <v>0</v>
      </c>
      <c r="AC59" s="103">
        <f>AC59-AC21</f>
        <v>0</v>
      </c>
      <c r="AD59" s="103">
        <f>AD59-AD21</f>
        <v>0</v>
      </c>
    </row>
    <row r="60" spans="1:29" s="17" customFormat="1" ht="18.75">
      <c r="A60" s="425" t="s">
        <v>17</v>
      </c>
      <c r="B60" s="425"/>
      <c r="C60" s="425"/>
      <c r="D60" s="425"/>
      <c r="E60" s="425"/>
      <c r="F60" s="425"/>
      <c r="G60" s="425"/>
      <c r="H60" s="425"/>
      <c r="I60" s="21"/>
      <c r="J60" s="10"/>
      <c r="K60" s="27"/>
      <c r="L60" s="27"/>
      <c r="M60" s="27"/>
      <c r="N60" s="28"/>
      <c r="O60" s="28"/>
      <c r="P60" s="28"/>
      <c r="Q60" s="28"/>
      <c r="R60" s="152"/>
      <c r="S60" s="152"/>
      <c r="T60" s="152"/>
      <c r="U60" s="152"/>
      <c r="V60" s="152"/>
      <c r="W60" s="152"/>
      <c r="X60" s="152"/>
      <c r="Y60" s="152"/>
      <c r="Z60" s="152"/>
      <c r="AA60" s="152"/>
      <c r="AB60" s="152"/>
      <c r="AC60" s="152"/>
    </row>
    <row r="61" spans="1:29" s="17" customFormat="1" ht="20.25">
      <c r="A61" s="426" t="s">
        <v>18</v>
      </c>
      <c r="B61" s="426"/>
      <c r="C61" s="426"/>
      <c r="D61" s="426"/>
      <c r="E61" s="426"/>
      <c r="F61" s="426"/>
      <c r="G61" s="426"/>
      <c r="H61" s="426"/>
      <c r="I61" s="19"/>
      <c r="J61" s="8"/>
      <c r="K61" s="427"/>
      <c r="L61" s="427"/>
      <c r="M61" s="427"/>
      <c r="N61" s="427"/>
      <c r="O61" s="29"/>
      <c r="P61" s="29"/>
      <c r="Q61" s="29"/>
      <c r="R61" s="153"/>
      <c r="S61" s="153"/>
      <c r="T61" s="153"/>
      <c r="U61" s="153"/>
      <c r="V61" s="153"/>
      <c r="W61" s="153"/>
      <c r="X61" s="153"/>
      <c r="Y61" s="153"/>
      <c r="Z61" s="153"/>
      <c r="AA61" s="153"/>
      <c r="AB61" s="153"/>
      <c r="AC61" s="153"/>
    </row>
    <row r="62" spans="1:29" s="2" customFormat="1" ht="12.75">
      <c r="A62" s="4"/>
      <c r="B62" s="4"/>
      <c r="C62" s="4"/>
      <c r="D62" s="4"/>
      <c r="E62" s="4"/>
      <c r="F62" s="4"/>
      <c r="G62" s="4"/>
      <c r="H62" s="4"/>
      <c r="I62" s="24"/>
      <c r="J62" s="4"/>
      <c r="K62" s="24"/>
      <c r="L62" s="24"/>
      <c r="M62" s="24"/>
      <c r="N62" s="24"/>
      <c r="O62" s="18"/>
      <c r="P62" s="18"/>
      <c r="Q62" s="18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</row>
    <row r="63" spans="1:30" s="155" customFormat="1" ht="45.75" customHeight="1">
      <c r="A63" s="428"/>
      <c r="B63" s="428"/>
      <c r="C63" s="428"/>
      <c r="D63" s="428"/>
      <c r="E63" s="428"/>
      <c r="F63" s="428"/>
      <c r="G63" s="428"/>
      <c r="H63" s="428"/>
      <c r="I63" s="428"/>
      <c r="J63" s="428"/>
      <c r="K63" s="428"/>
      <c r="L63" s="428"/>
      <c r="M63" s="428"/>
      <c r="N63" s="428"/>
      <c r="O63" s="428"/>
      <c r="P63" s="428"/>
      <c r="Q63" s="428"/>
      <c r="R63" s="428"/>
      <c r="S63" s="428"/>
      <c r="T63" s="428"/>
      <c r="U63" s="428"/>
      <c r="V63" s="428"/>
      <c r="W63" s="428"/>
      <c r="X63" s="428"/>
      <c r="Y63" s="428"/>
      <c r="Z63" s="428"/>
      <c r="AA63" s="428"/>
      <c r="AB63" s="428"/>
      <c r="AC63" s="428"/>
      <c r="AD63" s="154"/>
    </row>
    <row r="64" spans="1:29" s="155" customFormat="1" ht="28.5" customHeight="1">
      <c r="A64" s="428"/>
      <c r="B64" s="428"/>
      <c r="C64" s="428"/>
      <c r="D64" s="428"/>
      <c r="E64" s="428"/>
      <c r="F64" s="428"/>
      <c r="G64" s="428"/>
      <c r="H64" s="428"/>
      <c r="I64" s="428"/>
      <c r="J64" s="428"/>
      <c r="K64" s="428"/>
      <c r="L64" s="428"/>
      <c r="M64" s="428"/>
      <c r="N64" s="428"/>
      <c r="O64" s="428"/>
      <c r="P64" s="428"/>
      <c r="Q64" s="428"/>
      <c r="R64" s="428"/>
      <c r="S64" s="428"/>
      <c r="T64" s="428"/>
      <c r="U64" s="428"/>
      <c r="V64" s="428"/>
      <c r="W64" s="428"/>
      <c r="X64" s="428"/>
      <c r="Y64" s="428"/>
      <c r="Z64" s="428"/>
      <c r="AA64" s="428"/>
      <c r="AB64" s="428"/>
      <c r="AC64" s="428"/>
    </row>
    <row r="66" spans="1:30" s="155" customFormat="1" ht="21" customHeight="1">
      <c r="A66" s="156"/>
      <c r="B66" s="156"/>
      <c r="C66" s="156"/>
      <c r="D66" s="156"/>
      <c r="E66" s="156"/>
      <c r="F66" s="156"/>
      <c r="G66" s="156"/>
      <c r="H66" s="156"/>
      <c r="I66" s="156"/>
      <c r="J66" s="156"/>
      <c r="K66" s="156"/>
      <c r="L66" s="156"/>
      <c r="M66" s="156"/>
      <c r="N66" s="156"/>
      <c r="O66" s="156"/>
      <c r="P66" s="156"/>
      <c r="Q66" s="156"/>
      <c r="R66" s="156"/>
      <c r="S66" s="156"/>
      <c r="T66" s="156"/>
      <c r="U66" s="156"/>
      <c r="V66" s="156"/>
      <c r="W66" s="156"/>
      <c r="X66" s="156"/>
      <c r="Y66" s="156"/>
      <c r="Z66" s="156"/>
      <c r="AA66" s="156"/>
      <c r="AB66" s="156"/>
      <c r="AC66" s="156"/>
      <c r="AD66" s="156"/>
    </row>
    <row r="67" spans="2:29" s="155" customFormat="1" ht="22.5" customHeight="1">
      <c r="B67" s="11" t="s">
        <v>272</v>
      </c>
      <c r="C67" s="12"/>
      <c r="D67" s="12"/>
      <c r="E67" s="12"/>
      <c r="F67" s="12"/>
      <c r="G67" s="12"/>
      <c r="H67" s="12"/>
      <c r="I67" s="25"/>
      <c r="J67" s="12"/>
      <c r="K67" s="25"/>
      <c r="L67" s="25"/>
      <c r="M67" s="25"/>
      <c r="N67" s="25"/>
      <c r="O67" s="22"/>
      <c r="P67" s="22"/>
      <c r="Q67" s="22"/>
      <c r="R67" s="13" t="s">
        <v>273</v>
      </c>
      <c r="S67" s="157"/>
      <c r="U67" s="157"/>
      <c r="V67" s="157"/>
      <c r="W67" s="157"/>
      <c r="X67" s="157"/>
      <c r="Y67" s="157"/>
      <c r="Z67" s="157"/>
      <c r="AA67" s="157"/>
      <c r="AB67" s="157"/>
      <c r="AC67" s="157"/>
    </row>
    <row r="68" spans="2:29" s="155" customFormat="1" ht="19.5" customHeight="1">
      <c r="B68" s="11" t="s">
        <v>274</v>
      </c>
      <c r="C68" s="12"/>
      <c r="D68" s="12"/>
      <c r="E68" s="12"/>
      <c r="F68" s="12"/>
      <c r="G68" s="12"/>
      <c r="H68" s="12"/>
      <c r="I68" s="25"/>
      <c r="J68" s="12"/>
      <c r="K68" s="25"/>
      <c r="L68" s="25"/>
      <c r="M68" s="158"/>
      <c r="N68" s="158"/>
      <c r="O68" s="22"/>
      <c r="P68" s="30" t="s">
        <v>100</v>
      </c>
      <c r="Q68" s="30"/>
      <c r="R68" s="15" t="s">
        <v>275</v>
      </c>
      <c r="S68" s="157"/>
      <c r="U68" s="157"/>
      <c r="V68" s="157"/>
      <c r="W68" s="157"/>
      <c r="X68" s="157"/>
      <c r="Y68" s="157"/>
      <c r="Z68" s="157"/>
      <c r="AA68" s="157"/>
      <c r="AB68" s="157"/>
      <c r="AC68" s="157"/>
    </row>
    <row r="69" spans="2:29" s="155" customFormat="1" ht="21" customHeight="1">
      <c r="B69" s="11"/>
      <c r="C69" s="14"/>
      <c r="D69" s="12"/>
      <c r="E69" s="12"/>
      <c r="F69" s="12"/>
      <c r="G69" s="12"/>
      <c r="H69" s="12"/>
      <c r="I69" s="25"/>
      <c r="J69" s="12"/>
      <c r="K69" s="25"/>
      <c r="L69" s="25"/>
      <c r="M69" s="158"/>
      <c r="N69" s="158"/>
      <c r="O69" s="22"/>
      <c r="P69" s="22" t="s">
        <v>100</v>
      </c>
      <c r="Q69" s="22"/>
      <c r="R69" s="12"/>
      <c r="S69" s="12"/>
      <c r="T69" s="157"/>
      <c r="U69" s="157"/>
      <c r="V69" s="157"/>
      <c r="W69" s="157"/>
      <c r="X69" s="157"/>
      <c r="Y69" s="157"/>
      <c r="Z69" s="157"/>
      <c r="AA69" s="157"/>
      <c r="AB69" s="157"/>
      <c r="AC69" s="157"/>
    </row>
    <row r="70" spans="2:29" s="155" customFormat="1" ht="21" customHeight="1">
      <c r="B70" s="11"/>
      <c r="C70" s="14"/>
      <c r="D70" s="12"/>
      <c r="E70" s="12"/>
      <c r="F70" s="12"/>
      <c r="G70" s="12"/>
      <c r="H70" s="12"/>
      <c r="I70" s="25"/>
      <c r="J70" s="12"/>
      <c r="K70" s="25"/>
      <c r="L70" s="25"/>
      <c r="M70" s="25"/>
      <c r="N70" s="25"/>
      <c r="O70" s="22"/>
      <c r="P70" s="22"/>
      <c r="Q70" s="22"/>
      <c r="R70" s="12"/>
      <c r="S70" s="12"/>
      <c r="T70" s="157"/>
      <c r="U70" s="157"/>
      <c r="V70" s="157"/>
      <c r="W70" s="157"/>
      <c r="X70" s="157"/>
      <c r="Y70" s="157"/>
      <c r="Z70" s="157"/>
      <c r="AA70" s="157"/>
      <c r="AB70" s="157"/>
      <c r="AC70" s="157"/>
    </row>
  </sheetData>
  <sheetProtection/>
  <mergeCells count="198">
    <mergeCell ref="A64:AC64"/>
    <mergeCell ref="A60:H60"/>
    <mergeCell ref="A61:H61"/>
    <mergeCell ref="K61:N61"/>
    <mergeCell ref="A63:AC63"/>
    <mergeCell ref="A58:H58"/>
    <mergeCell ref="K58:N58"/>
    <mergeCell ref="O58:Q58"/>
    <mergeCell ref="A59:H59"/>
    <mergeCell ref="K59:N59"/>
    <mergeCell ref="O59:Q59"/>
    <mergeCell ref="A56:H56"/>
    <mergeCell ref="K56:N56"/>
    <mergeCell ref="O56:Q56"/>
    <mergeCell ref="A57:H57"/>
    <mergeCell ref="K57:N57"/>
    <mergeCell ref="O57:Q57"/>
    <mergeCell ref="A54:H54"/>
    <mergeCell ref="K54:N54"/>
    <mergeCell ref="O54:Q54"/>
    <mergeCell ref="A55:H55"/>
    <mergeCell ref="K55:N55"/>
    <mergeCell ref="O55:Q55"/>
    <mergeCell ref="A52:H52"/>
    <mergeCell ref="K52:N52"/>
    <mergeCell ref="O52:Q52"/>
    <mergeCell ref="A53:H53"/>
    <mergeCell ref="K53:N53"/>
    <mergeCell ref="O53:Q53"/>
    <mergeCell ref="A50:H50"/>
    <mergeCell ref="K50:N50"/>
    <mergeCell ref="O50:Q50"/>
    <mergeCell ref="A51:H51"/>
    <mergeCell ref="K51:N51"/>
    <mergeCell ref="O51:Q51"/>
    <mergeCell ref="A48:H48"/>
    <mergeCell ref="K48:N48"/>
    <mergeCell ref="O48:Q48"/>
    <mergeCell ref="A49:H49"/>
    <mergeCell ref="K49:N49"/>
    <mergeCell ref="O49:Q49"/>
    <mergeCell ref="A46:H46"/>
    <mergeCell ref="K46:N46"/>
    <mergeCell ref="O46:Q46"/>
    <mergeCell ref="A47:H47"/>
    <mergeCell ref="K47:N47"/>
    <mergeCell ref="O47:Q47"/>
    <mergeCell ref="A44:H44"/>
    <mergeCell ref="K44:N44"/>
    <mergeCell ref="O44:Q44"/>
    <mergeCell ref="A45:H45"/>
    <mergeCell ref="K45:N45"/>
    <mergeCell ref="O45:Q45"/>
    <mergeCell ref="A42:H42"/>
    <mergeCell ref="K42:N42"/>
    <mergeCell ref="O42:Q42"/>
    <mergeCell ref="A43:H43"/>
    <mergeCell ref="K43:N43"/>
    <mergeCell ref="O43:Q43"/>
    <mergeCell ref="A40:H40"/>
    <mergeCell ref="K40:N40"/>
    <mergeCell ref="O40:Q40"/>
    <mergeCell ref="A41:H41"/>
    <mergeCell ref="K41:N41"/>
    <mergeCell ref="O41:Q41"/>
    <mergeCell ref="AD36:AD37"/>
    <mergeCell ref="A38:H38"/>
    <mergeCell ref="K38:N38"/>
    <mergeCell ref="O38:Q38"/>
    <mergeCell ref="A39:H39"/>
    <mergeCell ref="K39:N39"/>
    <mergeCell ref="O39:Q39"/>
    <mergeCell ref="X36:X37"/>
    <mergeCell ref="Y36:Y37"/>
    <mergeCell ref="Z36:Z37"/>
    <mergeCell ref="AA36:AA37"/>
    <mergeCell ref="AB36:AB37"/>
    <mergeCell ref="AC36:AC37"/>
    <mergeCell ref="R36:R37"/>
    <mergeCell ref="S36:S37"/>
    <mergeCell ref="T36:T37"/>
    <mergeCell ref="U36:U37"/>
    <mergeCell ref="V36:V37"/>
    <mergeCell ref="W36:W37"/>
    <mergeCell ref="A35:H35"/>
    <mergeCell ref="K35:N35"/>
    <mergeCell ref="O35:Q35"/>
    <mergeCell ref="A36:H37"/>
    <mergeCell ref="I36:I37"/>
    <mergeCell ref="K36:N37"/>
    <mergeCell ref="O36:Q37"/>
    <mergeCell ref="A33:H33"/>
    <mergeCell ref="K33:N33"/>
    <mergeCell ref="O33:Q33"/>
    <mergeCell ref="A34:H34"/>
    <mergeCell ref="K34:N34"/>
    <mergeCell ref="O34:Q34"/>
    <mergeCell ref="A31:H31"/>
    <mergeCell ref="K31:N31"/>
    <mergeCell ref="O31:Q31"/>
    <mergeCell ref="A32:H32"/>
    <mergeCell ref="K32:N32"/>
    <mergeCell ref="O32:Q32"/>
    <mergeCell ref="A29:H29"/>
    <mergeCell ref="K29:N29"/>
    <mergeCell ref="O29:Q29"/>
    <mergeCell ref="A30:H30"/>
    <mergeCell ref="K30:N30"/>
    <mergeCell ref="O30:Q30"/>
    <mergeCell ref="A27:H27"/>
    <mergeCell ref="K27:N27"/>
    <mergeCell ref="O27:Q27"/>
    <mergeCell ref="A28:H28"/>
    <mergeCell ref="K28:N28"/>
    <mergeCell ref="O28:Q28"/>
    <mergeCell ref="AD23:AD24"/>
    <mergeCell ref="A25:H25"/>
    <mergeCell ref="K25:N25"/>
    <mergeCell ref="O25:Q25"/>
    <mergeCell ref="A26:H26"/>
    <mergeCell ref="K26:N26"/>
    <mergeCell ref="O26:Q26"/>
    <mergeCell ref="X23:X24"/>
    <mergeCell ref="Y23:Y24"/>
    <mergeCell ref="Z23:Z24"/>
    <mergeCell ref="AA23:AA24"/>
    <mergeCell ref="AB23:AB24"/>
    <mergeCell ref="AC23:AC24"/>
    <mergeCell ref="R23:R24"/>
    <mergeCell ref="S23:S24"/>
    <mergeCell ref="T23:T24"/>
    <mergeCell ref="U23:U24"/>
    <mergeCell ref="V23:V24"/>
    <mergeCell ref="W23:W24"/>
    <mergeCell ref="A22:H22"/>
    <mergeCell ref="K22:N22"/>
    <mergeCell ref="O22:Q22"/>
    <mergeCell ref="A23:H24"/>
    <mergeCell ref="I23:I24"/>
    <mergeCell ref="K23:N24"/>
    <mergeCell ref="O23:Q24"/>
    <mergeCell ref="A20:H20"/>
    <mergeCell ref="K20:N20"/>
    <mergeCell ref="O20:Q20"/>
    <mergeCell ref="A21:H21"/>
    <mergeCell ref="K21:N21"/>
    <mergeCell ref="O21:Q21"/>
    <mergeCell ref="A18:H18"/>
    <mergeCell ref="K18:N18"/>
    <mergeCell ref="O18:Q18"/>
    <mergeCell ref="A19:H19"/>
    <mergeCell ref="K19:N19"/>
    <mergeCell ref="O19:Q19"/>
    <mergeCell ref="A16:H16"/>
    <mergeCell ref="K16:N16"/>
    <mergeCell ref="O16:Q16"/>
    <mergeCell ref="A17:H17"/>
    <mergeCell ref="K17:N17"/>
    <mergeCell ref="O17:Q17"/>
    <mergeCell ref="A14:H14"/>
    <mergeCell ref="K14:N14"/>
    <mergeCell ref="O14:Q14"/>
    <mergeCell ref="A15:H15"/>
    <mergeCell ref="K15:N15"/>
    <mergeCell ref="O15:Q15"/>
    <mergeCell ref="A12:H12"/>
    <mergeCell ref="K12:N12"/>
    <mergeCell ref="O12:Q12"/>
    <mergeCell ref="A13:H13"/>
    <mergeCell ref="K13:N13"/>
    <mergeCell ref="O13:Q13"/>
    <mergeCell ref="Z7:Z10"/>
    <mergeCell ref="AA7:AA10"/>
    <mergeCell ref="AB7:AB10"/>
    <mergeCell ref="AC7:AC10"/>
    <mergeCell ref="A11:H11"/>
    <mergeCell ref="K11:N11"/>
    <mergeCell ref="O11:Q11"/>
    <mergeCell ref="R6:T6"/>
    <mergeCell ref="U6:U10"/>
    <mergeCell ref="V6:V10"/>
    <mergeCell ref="W6:AC6"/>
    <mergeCell ref="R7:R10"/>
    <mergeCell ref="S7:S10"/>
    <mergeCell ref="T7:T10"/>
    <mergeCell ref="W7:W10"/>
    <mergeCell ref="X7:X10"/>
    <mergeCell ref="Y7:Y10"/>
    <mergeCell ref="A1:AC1"/>
    <mergeCell ref="X3:AC3"/>
    <mergeCell ref="A4:H10"/>
    <mergeCell ref="I4:I10"/>
    <mergeCell ref="J4:J10"/>
    <mergeCell ref="K4:AC4"/>
    <mergeCell ref="K5:T5"/>
    <mergeCell ref="V5:AC5"/>
    <mergeCell ref="K6:N10"/>
    <mergeCell ref="O6:Q10"/>
  </mergeCells>
  <printOptions/>
  <pageMargins left="0" right="0" top="0.1968503937007874" bottom="0" header="0.31496062992125984" footer="0.31496062992125984"/>
  <pageSetup horizontalDpi="600" verticalDpi="600" orientation="landscape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4"/>
  <sheetViews>
    <sheetView zoomScale="87" zoomScaleNormal="87" zoomScalePageLayoutView="0" workbookViewId="0" topLeftCell="A13">
      <selection activeCell="D19" sqref="D19"/>
    </sheetView>
  </sheetViews>
  <sheetFormatPr defaultColWidth="9.00390625" defaultRowHeight="12.75"/>
  <cols>
    <col min="1" max="1" width="33.125" style="109" customWidth="1"/>
    <col min="2" max="2" width="7.75390625" style="109" customWidth="1"/>
    <col min="3" max="3" width="7.125" style="109" customWidth="1"/>
    <col min="4" max="4" width="11.25390625" style="109" customWidth="1"/>
    <col min="5" max="5" width="11.375" style="109" customWidth="1"/>
    <col min="6" max="6" width="11.125" style="109" customWidth="1"/>
    <col min="7" max="8" width="12.00390625" style="109" customWidth="1"/>
    <col min="9" max="9" width="11.75390625" style="109" customWidth="1"/>
    <col min="10" max="10" width="9.875" style="109" customWidth="1"/>
    <col min="11" max="11" width="9.125" style="109" customWidth="1"/>
    <col min="12" max="12" width="9.625" style="109" customWidth="1"/>
    <col min="13" max="16384" width="9.125" style="109" customWidth="1"/>
  </cols>
  <sheetData>
    <row r="1" ht="18">
      <c r="L1" s="159"/>
    </row>
    <row r="2" spans="1:12" ht="21" customHeight="1">
      <c r="A2" s="429" t="s">
        <v>283</v>
      </c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</row>
    <row r="3" spans="1:12" ht="12.75" customHeight="1" hidden="1">
      <c r="A3" s="429"/>
      <c r="B3" s="429"/>
      <c r="C3" s="429"/>
      <c r="D3" s="429"/>
      <c r="E3" s="429"/>
      <c r="F3" s="429"/>
      <c r="G3" s="429"/>
      <c r="H3" s="429"/>
      <c r="I3" s="429"/>
      <c r="J3" s="429"/>
      <c r="K3" s="429"/>
      <c r="L3" s="429"/>
    </row>
    <row r="4" ht="34.5" customHeight="1" thickBot="1">
      <c r="A4" s="160"/>
    </row>
    <row r="5" spans="1:12" s="1" customFormat="1" ht="30" customHeight="1" thickBot="1">
      <c r="A5" s="430" t="s">
        <v>13</v>
      </c>
      <c r="B5" s="430" t="s">
        <v>127</v>
      </c>
      <c r="C5" s="430" t="s">
        <v>158</v>
      </c>
      <c r="D5" s="433" t="s">
        <v>159</v>
      </c>
      <c r="E5" s="434"/>
      <c r="F5" s="434"/>
      <c r="G5" s="434"/>
      <c r="H5" s="434"/>
      <c r="I5" s="434"/>
      <c r="J5" s="434"/>
      <c r="K5" s="434"/>
      <c r="L5" s="435"/>
    </row>
    <row r="6" spans="1:12" s="1" customFormat="1" ht="16.5" thickBot="1">
      <c r="A6" s="431"/>
      <c r="B6" s="431"/>
      <c r="C6" s="431"/>
      <c r="D6" s="436" t="s">
        <v>160</v>
      </c>
      <c r="E6" s="437"/>
      <c r="F6" s="438"/>
      <c r="G6" s="433" t="s">
        <v>12</v>
      </c>
      <c r="H6" s="434"/>
      <c r="I6" s="434"/>
      <c r="J6" s="434"/>
      <c r="K6" s="434"/>
      <c r="L6" s="435"/>
    </row>
    <row r="7" spans="1:12" s="1" customFormat="1" ht="86.25" customHeight="1" thickBot="1">
      <c r="A7" s="431"/>
      <c r="B7" s="431"/>
      <c r="C7" s="431"/>
      <c r="D7" s="439"/>
      <c r="E7" s="440"/>
      <c r="F7" s="441"/>
      <c r="G7" s="442" t="s">
        <v>161</v>
      </c>
      <c r="H7" s="443"/>
      <c r="I7" s="444"/>
      <c r="J7" s="442" t="s">
        <v>162</v>
      </c>
      <c r="K7" s="443"/>
      <c r="L7" s="444"/>
    </row>
    <row r="8" spans="1:12" s="1" customFormat="1" ht="12.75">
      <c r="A8" s="431"/>
      <c r="B8" s="431"/>
      <c r="C8" s="431"/>
      <c r="D8" s="164" t="s">
        <v>259</v>
      </c>
      <c r="E8" s="164" t="s">
        <v>284</v>
      </c>
      <c r="F8" s="164" t="s">
        <v>285</v>
      </c>
      <c r="G8" s="164" t="s">
        <v>259</v>
      </c>
      <c r="H8" s="164" t="s">
        <v>284</v>
      </c>
      <c r="I8" s="164" t="s">
        <v>285</v>
      </c>
      <c r="J8" s="164" t="s">
        <v>259</v>
      </c>
      <c r="K8" s="164" t="s">
        <v>284</v>
      </c>
      <c r="L8" s="164" t="s">
        <v>285</v>
      </c>
    </row>
    <row r="9" spans="1:12" s="1" customFormat="1" ht="43.5" customHeight="1" thickBot="1">
      <c r="A9" s="431"/>
      <c r="B9" s="432"/>
      <c r="C9" s="432"/>
      <c r="D9" s="165" t="s">
        <v>163</v>
      </c>
      <c r="E9" s="165" t="s">
        <v>164</v>
      </c>
      <c r="F9" s="165" t="s">
        <v>165</v>
      </c>
      <c r="G9" s="165" t="s">
        <v>163</v>
      </c>
      <c r="H9" s="165" t="s">
        <v>164</v>
      </c>
      <c r="I9" s="165" t="s">
        <v>165</v>
      </c>
      <c r="J9" s="165" t="s">
        <v>163</v>
      </c>
      <c r="K9" s="165" t="s">
        <v>164</v>
      </c>
      <c r="L9" s="166" t="s">
        <v>163</v>
      </c>
    </row>
    <row r="10" spans="1:12" s="1" customFormat="1" ht="16.5" thickBot="1">
      <c r="A10" s="167">
        <v>1</v>
      </c>
      <c r="B10" s="163">
        <v>2</v>
      </c>
      <c r="C10" s="162">
        <v>3</v>
      </c>
      <c r="D10" s="162">
        <v>4</v>
      </c>
      <c r="E10" s="162">
        <v>5</v>
      </c>
      <c r="F10" s="162">
        <v>6</v>
      </c>
      <c r="G10" s="162">
        <v>7</v>
      </c>
      <c r="H10" s="162">
        <v>8</v>
      </c>
      <c r="I10" s="162">
        <v>9</v>
      </c>
      <c r="J10" s="162"/>
      <c r="K10" s="162"/>
      <c r="L10" s="161">
        <v>10</v>
      </c>
    </row>
    <row r="11" spans="1:12" s="1" customFormat="1" ht="30" customHeight="1" thickBot="1">
      <c r="A11" s="168" t="s">
        <v>166</v>
      </c>
      <c r="B11" s="169" t="s">
        <v>171</v>
      </c>
      <c r="C11" s="164" t="s">
        <v>134</v>
      </c>
      <c r="D11" s="170">
        <f>D13+D26</f>
        <v>4271291.500000001</v>
      </c>
      <c r="E11" s="170">
        <f aca="true" t="shared" si="0" ref="E11:L11">E13+E26</f>
        <v>3660735</v>
      </c>
      <c r="F11" s="170">
        <f t="shared" si="0"/>
        <v>3893452</v>
      </c>
      <c r="G11" s="170">
        <f t="shared" si="0"/>
        <v>4271291.500000001</v>
      </c>
      <c r="H11" s="170">
        <f t="shared" si="0"/>
        <v>3660735</v>
      </c>
      <c r="I11" s="170">
        <f t="shared" si="0"/>
        <v>3893452</v>
      </c>
      <c r="J11" s="170">
        <f t="shared" si="0"/>
        <v>0</v>
      </c>
      <c r="K11" s="170">
        <f t="shared" si="0"/>
        <v>0</v>
      </c>
      <c r="L11" s="170">
        <f t="shared" si="0"/>
        <v>0</v>
      </c>
    </row>
    <row r="12" spans="1:12" s="1" customFormat="1" ht="15.75" customHeight="1" thickBot="1">
      <c r="A12" s="171" t="s">
        <v>167</v>
      </c>
      <c r="B12" s="172"/>
      <c r="C12" s="173" t="s">
        <v>134</v>
      </c>
      <c r="D12" s="171"/>
      <c r="E12" s="171"/>
      <c r="F12" s="171"/>
      <c r="G12" s="171"/>
      <c r="H12" s="171"/>
      <c r="I12" s="171"/>
      <c r="J12" s="171"/>
      <c r="K12" s="171"/>
      <c r="L12" s="171"/>
    </row>
    <row r="13" spans="1:12" s="176" customFormat="1" ht="42.75" customHeight="1">
      <c r="A13" s="174" t="s">
        <v>169</v>
      </c>
      <c r="B13" s="79"/>
      <c r="C13" s="79"/>
      <c r="D13" s="175">
        <f aca="true" t="shared" si="1" ref="D13:L13">D16+D17+D18+D19+D20+D22+D23+D24</f>
        <v>58066.28999999999</v>
      </c>
      <c r="E13" s="175">
        <f t="shared" si="1"/>
        <v>0</v>
      </c>
      <c r="F13" s="175">
        <f t="shared" si="1"/>
        <v>0</v>
      </c>
      <c r="G13" s="175">
        <f t="shared" si="1"/>
        <v>58066.28999999999</v>
      </c>
      <c r="H13" s="175">
        <f t="shared" si="1"/>
        <v>0</v>
      </c>
      <c r="I13" s="175">
        <f t="shared" si="1"/>
        <v>0</v>
      </c>
      <c r="J13" s="82">
        <f t="shared" si="1"/>
        <v>0</v>
      </c>
      <c r="K13" s="82">
        <f t="shared" si="1"/>
        <v>0</v>
      </c>
      <c r="L13" s="82">
        <f t="shared" si="1"/>
        <v>0</v>
      </c>
    </row>
    <row r="14" spans="1:12" s="1" customFormat="1" ht="27.75" customHeight="1" hidden="1" thickBot="1">
      <c r="A14" s="79"/>
      <c r="B14" s="79"/>
      <c r="C14" s="79"/>
      <c r="D14" s="82"/>
      <c r="E14" s="82"/>
      <c r="F14" s="82"/>
      <c r="G14" s="82"/>
      <c r="H14" s="82"/>
      <c r="I14" s="82"/>
      <c r="J14" s="82"/>
      <c r="K14" s="82"/>
      <c r="L14" s="82"/>
    </row>
    <row r="15" spans="1:12" s="1" customFormat="1" ht="12.75">
      <c r="A15" s="79" t="s">
        <v>14</v>
      </c>
      <c r="B15" s="80" t="s">
        <v>134</v>
      </c>
      <c r="C15" s="81"/>
      <c r="D15" s="82"/>
      <c r="E15" s="82"/>
      <c r="F15" s="82"/>
      <c r="G15" s="82"/>
      <c r="H15" s="82"/>
      <c r="I15" s="82"/>
      <c r="J15" s="82"/>
      <c r="K15" s="82"/>
      <c r="L15" s="82"/>
    </row>
    <row r="16" spans="1:12" s="1" customFormat="1" ht="12.75">
      <c r="A16" s="79" t="s">
        <v>249</v>
      </c>
      <c r="B16" s="80">
        <v>1002</v>
      </c>
      <c r="C16" s="81"/>
      <c r="D16" s="82">
        <v>0</v>
      </c>
      <c r="E16" s="82"/>
      <c r="F16" s="82"/>
      <c r="G16" s="82">
        <v>0</v>
      </c>
      <c r="H16" s="82"/>
      <c r="I16" s="82"/>
      <c r="J16" s="82">
        <v>0</v>
      </c>
      <c r="K16" s="82">
        <v>0</v>
      </c>
      <c r="L16" s="82">
        <v>0</v>
      </c>
    </row>
    <row r="17" spans="1:12" s="1" customFormat="1" ht="12.75">
      <c r="A17" s="79" t="s">
        <v>250</v>
      </c>
      <c r="B17" s="80">
        <v>1003</v>
      </c>
      <c r="C17" s="81"/>
      <c r="D17" s="82">
        <v>0</v>
      </c>
      <c r="E17" s="82">
        <v>0</v>
      </c>
      <c r="F17" s="82">
        <v>0</v>
      </c>
      <c r="G17" s="82">
        <v>0</v>
      </c>
      <c r="H17" s="82">
        <v>0</v>
      </c>
      <c r="I17" s="82">
        <v>0</v>
      </c>
      <c r="J17" s="82">
        <v>0</v>
      </c>
      <c r="K17" s="82">
        <v>0</v>
      </c>
      <c r="L17" s="82">
        <v>0</v>
      </c>
    </row>
    <row r="18" spans="1:12" s="1" customFormat="1" ht="15" customHeight="1">
      <c r="A18" s="79" t="s">
        <v>251</v>
      </c>
      <c r="B18" s="80">
        <v>1004</v>
      </c>
      <c r="C18" s="81"/>
      <c r="D18" s="82">
        <f>102321.65-100910.31+48207.06+5486.99</f>
        <v>55105.38999999999</v>
      </c>
      <c r="E18" s="82"/>
      <c r="F18" s="82"/>
      <c r="G18" s="82">
        <f>D18</f>
        <v>55105.38999999999</v>
      </c>
      <c r="H18" s="82"/>
      <c r="I18" s="82"/>
      <c r="J18" s="82">
        <v>0</v>
      </c>
      <c r="K18" s="82">
        <v>0</v>
      </c>
      <c r="L18" s="82">
        <v>0</v>
      </c>
    </row>
    <row r="19" spans="1:12" s="1" customFormat="1" ht="25.5">
      <c r="A19" s="79" t="s">
        <v>252</v>
      </c>
      <c r="B19" s="80">
        <v>1005</v>
      </c>
      <c r="C19" s="81"/>
      <c r="D19" s="82">
        <f>G19+J19</f>
        <v>0</v>
      </c>
      <c r="E19" s="82">
        <v>0</v>
      </c>
      <c r="F19" s="82">
        <v>0</v>
      </c>
      <c r="G19" s="82">
        <v>0</v>
      </c>
      <c r="H19" s="82">
        <v>0</v>
      </c>
      <c r="I19" s="82">
        <v>0</v>
      </c>
      <c r="J19" s="82">
        <v>0</v>
      </c>
      <c r="K19" s="82">
        <v>0</v>
      </c>
      <c r="L19" s="82">
        <v>0</v>
      </c>
    </row>
    <row r="20" spans="1:12" s="1" customFormat="1" ht="25.5">
      <c r="A20" s="79" t="s">
        <v>253</v>
      </c>
      <c r="B20" s="80">
        <v>1006</v>
      </c>
      <c r="C20" s="81"/>
      <c r="D20" s="82">
        <v>0</v>
      </c>
      <c r="E20" s="82"/>
      <c r="F20" s="82"/>
      <c r="G20" s="82">
        <f>D20</f>
        <v>0</v>
      </c>
      <c r="H20" s="82"/>
      <c r="I20" s="82"/>
      <c r="J20" s="82">
        <v>0</v>
      </c>
      <c r="K20" s="82">
        <v>0</v>
      </c>
      <c r="L20" s="82">
        <v>0</v>
      </c>
    </row>
    <row r="21" spans="1:12" s="1" customFormat="1" ht="12.75">
      <c r="A21" s="79" t="s">
        <v>34</v>
      </c>
      <c r="B21" s="80"/>
      <c r="C21" s="81"/>
      <c r="D21" s="82">
        <f>G21+J21</f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</row>
    <row r="22" spans="1:12" s="1" customFormat="1" ht="12.75">
      <c r="A22" s="79" t="s">
        <v>254</v>
      </c>
      <c r="B22" s="80">
        <v>1007</v>
      </c>
      <c r="C22" s="81"/>
      <c r="D22" s="82">
        <v>1610.9</v>
      </c>
      <c r="E22" s="82">
        <v>0</v>
      </c>
      <c r="F22" s="82">
        <v>0</v>
      </c>
      <c r="G22" s="82">
        <f>D22</f>
        <v>1610.9</v>
      </c>
      <c r="H22" s="82">
        <v>0</v>
      </c>
      <c r="I22" s="82">
        <v>0</v>
      </c>
      <c r="J22" s="82">
        <v>0</v>
      </c>
      <c r="K22" s="82">
        <v>0</v>
      </c>
      <c r="L22" s="82">
        <v>0</v>
      </c>
    </row>
    <row r="23" spans="1:12" s="1" customFormat="1" ht="25.5">
      <c r="A23" s="79" t="s">
        <v>255</v>
      </c>
      <c r="B23" s="80">
        <v>1008</v>
      </c>
      <c r="C23" s="81"/>
      <c r="D23" s="82">
        <f>G23+J23</f>
        <v>1350</v>
      </c>
      <c r="E23" s="82">
        <v>0</v>
      </c>
      <c r="F23" s="82">
        <v>0</v>
      </c>
      <c r="G23" s="82">
        <v>1350</v>
      </c>
      <c r="H23" s="82">
        <v>0</v>
      </c>
      <c r="I23" s="82">
        <v>0</v>
      </c>
      <c r="J23" s="82">
        <v>0</v>
      </c>
      <c r="K23" s="82">
        <v>0</v>
      </c>
      <c r="L23" s="82">
        <v>0</v>
      </c>
    </row>
    <row r="24" spans="1:12" s="1" customFormat="1" ht="25.5">
      <c r="A24" s="79" t="s">
        <v>256</v>
      </c>
      <c r="B24" s="80">
        <v>1009</v>
      </c>
      <c r="C24" s="81"/>
      <c r="D24" s="82">
        <v>0</v>
      </c>
      <c r="E24" s="82">
        <v>0</v>
      </c>
      <c r="F24" s="82">
        <v>0</v>
      </c>
      <c r="G24" s="82">
        <v>0</v>
      </c>
      <c r="H24" s="82">
        <v>0</v>
      </c>
      <c r="I24" s="82">
        <v>0</v>
      </c>
      <c r="J24" s="82">
        <v>0</v>
      </c>
      <c r="K24" s="82">
        <v>0</v>
      </c>
      <c r="L24" s="82">
        <v>0</v>
      </c>
    </row>
    <row r="25" spans="1:12" s="1" customFormat="1" ht="19.5" customHeight="1" thickBot="1">
      <c r="A25" s="79" t="s">
        <v>35</v>
      </c>
      <c r="B25" s="80"/>
      <c r="C25" s="81"/>
      <c r="D25" s="82">
        <v>0</v>
      </c>
      <c r="E25" s="82">
        <v>0</v>
      </c>
      <c r="F25" s="82">
        <v>0</v>
      </c>
      <c r="G25" s="82">
        <v>0</v>
      </c>
      <c r="H25" s="82">
        <v>0</v>
      </c>
      <c r="I25" s="82">
        <v>0</v>
      </c>
      <c r="J25" s="82">
        <v>0</v>
      </c>
      <c r="K25" s="82">
        <v>0</v>
      </c>
      <c r="L25" s="82">
        <v>0</v>
      </c>
    </row>
    <row r="26" spans="1:12" s="1" customFormat="1" ht="26.25" thickBot="1">
      <c r="A26" s="171" t="s">
        <v>168</v>
      </c>
      <c r="B26" s="83">
        <v>2001</v>
      </c>
      <c r="C26" s="84"/>
      <c r="D26" s="177">
        <f>D28+D29+D30+D31+D32+D34+D35+D36</f>
        <v>4213225.210000001</v>
      </c>
      <c r="E26" s="177">
        <f aca="true" t="shared" si="2" ref="E26:L26">E28+E29+E30+E31+E32+E34+E35+E36</f>
        <v>3660735</v>
      </c>
      <c r="F26" s="177">
        <f t="shared" si="2"/>
        <v>3893452</v>
      </c>
      <c r="G26" s="177">
        <f t="shared" si="2"/>
        <v>4213225.210000001</v>
      </c>
      <c r="H26" s="177">
        <f t="shared" si="2"/>
        <v>3660735</v>
      </c>
      <c r="I26" s="177">
        <f t="shared" si="2"/>
        <v>3893452</v>
      </c>
      <c r="J26" s="177">
        <f t="shared" si="2"/>
        <v>0</v>
      </c>
      <c r="K26" s="177">
        <f t="shared" si="2"/>
        <v>0</v>
      </c>
      <c r="L26" s="177">
        <f t="shared" si="2"/>
        <v>0</v>
      </c>
    </row>
    <row r="27" spans="1:14" s="1" customFormat="1" ht="16.5" thickBot="1">
      <c r="A27" s="171" t="s">
        <v>14</v>
      </c>
      <c r="B27" s="83" t="s">
        <v>134</v>
      </c>
      <c r="C27" s="84"/>
      <c r="D27" s="84"/>
      <c r="E27" s="84"/>
      <c r="F27" s="84"/>
      <c r="G27" s="84"/>
      <c r="H27" s="84"/>
      <c r="I27" s="84"/>
      <c r="J27" s="84"/>
      <c r="K27" s="84"/>
      <c r="L27" s="87"/>
      <c r="M27" s="57"/>
      <c r="N27" s="58"/>
    </row>
    <row r="28" spans="1:14" s="1" customFormat="1" ht="16.5" thickBot="1">
      <c r="A28" s="79" t="s">
        <v>249</v>
      </c>
      <c r="B28" s="83">
        <v>2002</v>
      </c>
      <c r="C28" s="84"/>
      <c r="D28" s="85">
        <v>44936</v>
      </c>
      <c r="E28" s="85">
        <v>44936</v>
      </c>
      <c r="F28" s="85">
        <v>44936</v>
      </c>
      <c r="G28" s="86">
        <v>44936</v>
      </c>
      <c r="H28" s="85">
        <f>E28</f>
        <v>44936</v>
      </c>
      <c r="I28" s="85">
        <f>F28</f>
        <v>44936</v>
      </c>
      <c r="J28" s="84"/>
      <c r="K28" s="84"/>
      <c r="L28" s="87"/>
      <c r="M28" s="158"/>
      <c r="N28" s="58"/>
    </row>
    <row r="29" spans="1:14" s="1" customFormat="1" ht="16.5" thickBot="1">
      <c r="A29" s="79" t="s">
        <v>250</v>
      </c>
      <c r="B29" s="178">
        <v>2003</v>
      </c>
      <c r="C29" s="84"/>
      <c r="D29" s="85">
        <f>G29+J29</f>
        <v>0</v>
      </c>
      <c r="E29" s="85">
        <v>0</v>
      </c>
      <c r="F29" s="85">
        <v>0</v>
      </c>
      <c r="G29" s="84"/>
      <c r="H29" s="85">
        <f aca="true" t="shared" si="3" ref="H29:I37">E29</f>
        <v>0</v>
      </c>
      <c r="I29" s="85">
        <f t="shared" si="3"/>
        <v>0</v>
      </c>
      <c r="J29" s="84"/>
      <c r="K29" s="84"/>
      <c r="L29" s="87"/>
      <c r="M29" s="158"/>
      <c r="N29" s="58"/>
    </row>
    <row r="30" spans="1:17" s="1" customFormat="1" ht="16.5" thickBot="1">
      <c r="A30" s="79" t="s">
        <v>251</v>
      </c>
      <c r="B30" s="83">
        <v>2004</v>
      </c>
      <c r="C30" s="84"/>
      <c r="D30" s="85">
        <f>4159320-205000-1279169.65</f>
        <v>2675150.35</v>
      </c>
      <c r="E30" s="85">
        <v>2520133</v>
      </c>
      <c r="F30" s="85">
        <v>2548830</v>
      </c>
      <c r="G30" s="86">
        <f>D30</f>
        <v>2675150.35</v>
      </c>
      <c r="H30" s="85">
        <f t="shared" si="3"/>
        <v>2520133</v>
      </c>
      <c r="I30" s="85">
        <f t="shared" si="3"/>
        <v>2548830</v>
      </c>
      <c r="J30" s="84"/>
      <c r="K30" s="84"/>
      <c r="L30" s="87"/>
      <c r="M30" s="57"/>
      <c r="N30" s="58"/>
      <c r="O30" s="58"/>
      <c r="P30" s="58"/>
      <c r="Q30" s="56"/>
    </row>
    <row r="31" spans="1:12" s="1" customFormat="1" ht="26.25" thickBot="1">
      <c r="A31" s="79" t="s">
        <v>252</v>
      </c>
      <c r="B31" s="83">
        <v>2005</v>
      </c>
      <c r="C31" s="84"/>
      <c r="D31" s="85">
        <f>G31+J31</f>
        <v>0</v>
      </c>
      <c r="E31" s="85">
        <v>0</v>
      </c>
      <c r="F31" s="85">
        <v>0</v>
      </c>
      <c r="G31" s="84"/>
      <c r="H31" s="85">
        <f t="shared" si="3"/>
        <v>0</v>
      </c>
      <c r="I31" s="85">
        <f t="shared" si="3"/>
        <v>0</v>
      </c>
      <c r="J31" s="84"/>
      <c r="K31" s="84"/>
      <c r="L31" s="87"/>
    </row>
    <row r="32" spans="1:12" s="1" customFormat="1" ht="26.25" thickBot="1">
      <c r="A32" s="79" t="s">
        <v>253</v>
      </c>
      <c r="B32" s="83">
        <v>2006</v>
      </c>
      <c r="C32" s="84"/>
      <c r="D32" s="85">
        <f>154200+20000+7252.7+9600+4400+5000</f>
        <v>200452.7</v>
      </c>
      <c r="E32" s="85">
        <v>93200</v>
      </c>
      <c r="F32" s="85">
        <v>129200</v>
      </c>
      <c r="G32" s="86">
        <f>D32</f>
        <v>200452.7</v>
      </c>
      <c r="H32" s="85">
        <f t="shared" si="3"/>
        <v>93200</v>
      </c>
      <c r="I32" s="85">
        <f t="shared" si="3"/>
        <v>129200</v>
      </c>
      <c r="J32" s="84"/>
      <c r="K32" s="84"/>
      <c r="L32" s="87"/>
    </row>
    <row r="33" spans="1:12" s="1" customFormat="1" ht="13.5" thickBot="1">
      <c r="A33" s="79" t="s">
        <v>34</v>
      </c>
      <c r="B33" s="83"/>
      <c r="C33" s="84"/>
      <c r="D33" s="85">
        <v>0</v>
      </c>
      <c r="E33" s="85">
        <v>0</v>
      </c>
      <c r="F33" s="85">
        <v>0</v>
      </c>
      <c r="G33" s="86">
        <v>0</v>
      </c>
      <c r="H33" s="85">
        <f t="shared" si="3"/>
        <v>0</v>
      </c>
      <c r="I33" s="85">
        <f t="shared" si="3"/>
        <v>0</v>
      </c>
      <c r="J33" s="84"/>
      <c r="K33" s="84"/>
      <c r="L33" s="87"/>
    </row>
    <row r="34" spans="1:12" s="1" customFormat="1" ht="13.5" thickBot="1">
      <c r="A34" s="79" t="s">
        <v>254</v>
      </c>
      <c r="B34" s="83">
        <v>2007</v>
      </c>
      <c r="C34" s="84"/>
      <c r="D34" s="85">
        <f>265038+2300+3766.16+3530+1800+10000</f>
        <v>286434.16</v>
      </c>
      <c r="E34" s="85">
        <v>146109</v>
      </c>
      <c r="F34" s="85">
        <v>180309</v>
      </c>
      <c r="G34" s="86">
        <f>D34</f>
        <v>286434.16</v>
      </c>
      <c r="H34" s="85">
        <f t="shared" si="3"/>
        <v>146109</v>
      </c>
      <c r="I34" s="85">
        <f t="shared" si="3"/>
        <v>180309</v>
      </c>
      <c r="J34" s="84"/>
      <c r="K34" s="84"/>
      <c r="L34" s="87"/>
    </row>
    <row r="35" spans="1:12" s="1" customFormat="1" ht="26.25" thickBot="1">
      <c r="A35" s="79" t="s">
        <v>255</v>
      </c>
      <c r="B35" s="83">
        <v>2008</v>
      </c>
      <c r="C35" s="84"/>
      <c r="D35" s="85">
        <v>119120</v>
      </c>
      <c r="E35" s="85">
        <v>119120</v>
      </c>
      <c r="F35" s="85">
        <v>199120</v>
      </c>
      <c r="G35" s="86">
        <f>D35</f>
        <v>119120</v>
      </c>
      <c r="H35" s="85">
        <f t="shared" si="3"/>
        <v>119120</v>
      </c>
      <c r="I35" s="85">
        <f t="shared" si="3"/>
        <v>199120</v>
      </c>
      <c r="J35" s="84"/>
      <c r="K35" s="84"/>
      <c r="L35" s="87"/>
    </row>
    <row r="36" spans="1:12" s="1" customFormat="1" ht="26.25" thickBot="1">
      <c r="A36" s="179" t="s">
        <v>256</v>
      </c>
      <c r="B36" s="83">
        <v>2009</v>
      </c>
      <c r="C36" s="84"/>
      <c r="D36" s="85">
        <f>840587+1395+30000+15150</f>
        <v>887132</v>
      </c>
      <c r="E36" s="85">
        <v>737237</v>
      </c>
      <c r="F36" s="85">
        <v>791057</v>
      </c>
      <c r="G36" s="86">
        <f>D36</f>
        <v>887132</v>
      </c>
      <c r="H36" s="85">
        <f t="shared" si="3"/>
        <v>737237</v>
      </c>
      <c r="I36" s="85">
        <f t="shared" si="3"/>
        <v>791057</v>
      </c>
      <c r="J36" s="84"/>
      <c r="K36" s="84"/>
      <c r="L36" s="87"/>
    </row>
    <row r="37" spans="1:12" s="1" customFormat="1" ht="13.5" thickBot="1">
      <c r="A37" s="180" t="s">
        <v>35</v>
      </c>
      <c r="B37" s="178"/>
      <c r="C37" s="181"/>
      <c r="D37" s="182">
        <f>424187+1395</f>
        <v>425582</v>
      </c>
      <c r="E37" s="211">
        <v>439937</v>
      </c>
      <c r="F37" s="211">
        <v>448757</v>
      </c>
      <c r="G37" s="183">
        <f>D37</f>
        <v>425582</v>
      </c>
      <c r="H37" s="211">
        <f t="shared" si="3"/>
        <v>439937</v>
      </c>
      <c r="I37" s="182">
        <f t="shared" si="3"/>
        <v>448757</v>
      </c>
      <c r="J37" s="181"/>
      <c r="K37" s="181"/>
      <c r="L37" s="184"/>
    </row>
    <row r="38" spans="1:12" ht="15">
      <c r="A38" s="185"/>
      <c r="B38" s="186"/>
      <c r="C38" s="187"/>
      <c r="D38" s="187"/>
      <c r="E38" s="187"/>
      <c r="F38" s="187"/>
      <c r="G38" s="187"/>
      <c r="H38" s="187"/>
      <c r="I38" s="187"/>
      <c r="J38" s="187"/>
      <c r="K38" s="187"/>
      <c r="L38" s="187"/>
    </row>
    <row r="39" ht="12.75" hidden="1"/>
    <row r="40" ht="12.75" hidden="1"/>
    <row r="41" ht="12.75" hidden="1"/>
    <row r="42" spans="1:14" ht="18">
      <c r="A42" s="89" t="s">
        <v>272</v>
      </c>
      <c r="B42" s="89"/>
      <c r="C42" s="89"/>
      <c r="D42" s="89"/>
      <c r="E42" s="91"/>
      <c r="F42" s="91"/>
      <c r="G42" s="91" t="s">
        <v>273</v>
      </c>
      <c r="I42" s="89"/>
      <c r="J42" s="90"/>
      <c r="K42" s="90"/>
      <c r="L42" s="90"/>
      <c r="M42" s="90"/>
      <c r="N42" s="91"/>
    </row>
    <row r="43" spans="1:14" ht="18">
      <c r="A43" s="89" t="s">
        <v>276</v>
      </c>
      <c r="B43" s="89"/>
      <c r="C43" s="89"/>
      <c r="D43" s="89"/>
      <c r="E43" s="92" t="s">
        <v>100</v>
      </c>
      <c r="F43" s="92"/>
      <c r="G43" s="92" t="s">
        <v>286</v>
      </c>
      <c r="I43" s="89"/>
      <c r="J43" s="90"/>
      <c r="K43" s="90"/>
      <c r="L43" s="188"/>
      <c r="M43" s="188"/>
      <c r="N43" s="91"/>
    </row>
    <row r="44" spans="1:14" ht="18">
      <c r="A44" s="89"/>
      <c r="B44" s="89"/>
      <c r="C44" s="89"/>
      <c r="D44" s="89"/>
      <c r="E44" s="91" t="s">
        <v>100</v>
      </c>
      <c r="F44" s="91"/>
      <c r="G44" s="89"/>
      <c r="I44" s="89"/>
      <c r="J44" s="90"/>
      <c r="K44" s="90"/>
      <c r="L44" s="188"/>
      <c r="M44" s="188"/>
      <c r="N44" s="91"/>
    </row>
  </sheetData>
  <sheetProtection/>
  <mergeCells count="9">
    <mergeCell ref="A2:L3"/>
    <mergeCell ref="A5:A9"/>
    <mergeCell ref="B5:B9"/>
    <mergeCell ref="C5:C9"/>
    <mergeCell ref="D5:L5"/>
    <mergeCell ref="D6:F7"/>
    <mergeCell ref="G6:L6"/>
    <mergeCell ref="G7:I7"/>
    <mergeCell ref="J7:L7"/>
  </mergeCells>
  <hyperlinks>
    <hyperlink ref="G7" r:id="rId1" display="garantf1://70253464.15/"/>
    <hyperlink ref="J7" r:id="rId2" display="garantf1://12088083.0/"/>
  </hyperlinks>
  <printOptions/>
  <pageMargins left="0" right="0" top="0" bottom="0" header="0.31496062992125984" footer="0.31496062992125984"/>
  <pageSetup horizontalDpi="600" verticalDpi="600" orientation="landscape" paperSize="9"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G17" sqref="G17"/>
    </sheetView>
  </sheetViews>
  <sheetFormatPr defaultColWidth="9.00390625" defaultRowHeight="12.75"/>
  <cols>
    <col min="1" max="1" width="37.00390625" style="0" customWidth="1"/>
    <col min="2" max="2" width="20.75390625" style="0" customWidth="1"/>
    <col min="3" max="3" width="31.375" style="0" customWidth="1"/>
  </cols>
  <sheetData>
    <row r="1" ht="18">
      <c r="C1" s="67" t="s">
        <v>202</v>
      </c>
    </row>
    <row r="2" spans="1:3" ht="15.75" customHeight="1">
      <c r="A2" s="445" t="s">
        <v>282</v>
      </c>
      <c r="B2" s="445"/>
      <c r="C2" s="445"/>
    </row>
    <row r="3" spans="1:3" ht="15.75" customHeight="1">
      <c r="A3" s="445"/>
      <c r="B3" s="445"/>
      <c r="C3" s="445"/>
    </row>
    <row r="4" spans="1:3" ht="48" customHeight="1">
      <c r="A4" s="445"/>
      <c r="B4" s="445"/>
      <c r="C4" s="445"/>
    </row>
    <row r="5" ht="15.75" thickBot="1">
      <c r="A5" s="32"/>
    </row>
    <row r="6" spans="1:3" ht="21" customHeight="1" thickBot="1">
      <c r="A6" s="34" t="s">
        <v>13</v>
      </c>
      <c r="B6" s="34" t="s">
        <v>127</v>
      </c>
      <c r="C6" s="33" t="s">
        <v>183</v>
      </c>
    </row>
    <row r="7" spans="1:3" ht="15.75" thickBot="1">
      <c r="A7" s="34">
        <v>1</v>
      </c>
      <c r="B7" s="34">
        <v>2</v>
      </c>
      <c r="C7" s="33">
        <v>3</v>
      </c>
    </row>
    <row r="8" spans="1:3" ht="19.5" customHeight="1" thickBot="1">
      <c r="A8" s="60" t="s">
        <v>184</v>
      </c>
      <c r="B8" s="34">
        <v>10</v>
      </c>
      <c r="C8" s="35"/>
    </row>
    <row r="9" spans="1:3" ht="16.5" customHeight="1" thickBot="1">
      <c r="A9" s="60" t="s">
        <v>185</v>
      </c>
      <c r="B9" s="34">
        <v>20</v>
      </c>
      <c r="C9" s="35">
        <v>0</v>
      </c>
    </row>
    <row r="10" spans="1:3" ht="15.75" customHeight="1" thickBot="1">
      <c r="A10" s="61" t="s">
        <v>186</v>
      </c>
      <c r="B10" s="39">
        <v>30</v>
      </c>
      <c r="C10" s="37">
        <v>0</v>
      </c>
    </row>
    <row r="11" spans="1:3" ht="19.5" customHeight="1" thickBot="1">
      <c r="A11" s="36" t="s">
        <v>187</v>
      </c>
      <c r="B11" s="40">
        <v>40</v>
      </c>
      <c r="C11" s="62">
        <v>0</v>
      </c>
    </row>
    <row r="14" ht="18">
      <c r="C14" s="67" t="s">
        <v>203</v>
      </c>
    </row>
    <row r="15" spans="1:3" ht="15.75">
      <c r="A15" s="446" t="s">
        <v>204</v>
      </c>
      <c r="B15" s="446"/>
      <c r="C15" s="446"/>
    </row>
    <row r="16" ht="15.75" thickBot="1">
      <c r="A16" s="32"/>
    </row>
    <row r="17" spans="1:3" ht="15.75" thickBot="1">
      <c r="A17" s="34" t="s">
        <v>13</v>
      </c>
      <c r="B17" s="34" t="s">
        <v>127</v>
      </c>
      <c r="C17" s="33" t="s">
        <v>188</v>
      </c>
    </row>
    <row r="18" spans="1:3" ht="15.75" thickBot="1">
      <c r="A18" s="34">
        <v>1</v>
      </c>
      <c r="B18" s="34">
        <v>2</v>
      </c>
      <c r="C18" s="33">
        <v>3</v>
      </c>
    </row>
    <row r="19" spans="1:3" ht="30.75" thickBot="1">
      <c r="A19" s="60" t="s">
        <v>189</v>
      </c>
      <c r="B19" s="34">
        <v>10</v>
      </c>
      <c r="C19" s="35"/>
    </row>
    <row r="20" spans="1:3" ht="64.5" thickBot="1">
      <c r="A20" s="63" t="s">
        <v>190</v>
      </c>
      <c r="B20" s="34">
        <v>20</v>
      </c>
      <c r="C20" s="35"/>
    </row>
    <row r="21" spans="1:3" ht="30.75" thickBot="1">
      <c r="A21" s="61" t="s">
        <v>191</v>
      </c>
      <c r="B21" s="39">
        <v>30</v>
      </c>
      <c r="C21" s="37"/>
    </row>
    <row r="25" spans="1:3" ht="15.75">
      <c r="A25" s="56" t="s">
        <v>277</v>
      </c>
      <c r="B25" s="64"/>
      <c r="C25" s="58" t="s">
        <v>273</v>
      </c>
    </row>
    <row r="26" spans="1:3" ht="15.75">
      <c r="A26" s="56" t="s">
        <v>274</v>
      </c>
      <c r="B26" s="59" t="s">
        <v>100</v>
      </c>
      <c r="C26" s="58" t="s">
        <v>275</v>
      </c>
    </row>
    <row r="27" spans="1:3" ht="15.75">
      <c r="A27" s="56"/>
      <c r="B27" s="58" t="s">
        <v>100</v>
      </c>
      <c r="C27" s="56"/>
    </row>
    <row r="28" spans="1:6" ht="24">
      <c r="A28" s="56"/>
      <c r="B28" s="14"/>
      <c r="C28" s="12"/>
      <c r="D28" s="12"/>
      <c r="E28" s="12"/>
      <c r="F28" s="12"/>
    </row>
  </sheetData>
  <sheetProtection/>
  <mergeCells count="2">
    <mergeCell ref="A2:C4"/>
    <mergeCell ref="A15:C15"/>
  </mergeCells>
  <hyperlinks>
    <hyperlink ref="A20" r:id="rId1" display="garantf1://12012604.79/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2018-11-28T12:41:26Z</cp:lastPrinted>
  <dcterms:created xsi:type="dcterms:W3CDTF">2010-08-30T11:00:24Z</dcterms:created>
  <dcterms:modified xsi:type="dcterms:W3CDTF">2018-12-04T09:50:34Z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